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60" windowHeight="8520"/>
  </bookViews>
  <sheets>
    <sheet name="Sheet1" sheetId="1" r:id="rId1"/>
    <sheet name="Sheet2" sheetId="2" r:id="rId2"/>
    <sheet name="Sheet3" sheetId="3" r:id="rId3"/>
  </sheets>
  <calcPr calcId="124519" iterate="1"/>
</workbook>
</file>

<file path=xl/calcChain.xml><?xml version="1.0" encoding="utf-8"?>
<calcChain xmlns="http://schemas.openxmlformats.org/spreadsheetml/2006/main">
  <c r="N6" i="1"/>
  <c r="F3"/>
  <c r="F4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E3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C3"/>
  <c r="D3" s="1"/>
  <c r="G3" l="1"/>
  <c r="G4" s="1"/>
  <c r="G5" s="1"/>
  <c r="G6" s="1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H3" l="1"/>
  <c r="I3" s="1"/>
  <c r="C4" l="1"/>
  <c r="D4" s="1"/>
  <c r="H4" s="1"/>
  <c r="I4" s="1"/>
  <c r="C5" l="1"/>
  <c r="D5" s="1"/>
  <c r="H5" s="1"/>
  <c r="I5" s="1"/>
  <c r="C6" l="1"/>
  <c r="D6" s="1"/>
  <c r="H6" s="1"/>
  <c r="I6" s="1"/>
  <c r="C7" l="1"/>
  <c r="D7" s="1"/>
  <c r="H7" s="1"/>
  <c r="I7" l="1"/>
  <c r="C8" s="1"/>
  <c r="D8" s="1"/>
  <c r="H8" s="1"/>
  <c r="I8" s="1"/>
  <c r="J7"/>
  <c r="C9" l="1"/>
  <c r="D9" s="1"/>
  <c r="H9" s="1"/>
  <c r="I9" s="1"/>
  <c r="C10" l="1"/>
  <c r="D10" s="1"/>
  <c r="H10" s="1"/>
  <c r="I10" s="1"/>
  <c r="C11" l="1"/>
  <c r="D11" s="1"/>
  <c r="H11" s="1"/>
  <c r="I11" s="1"/>
  <c r="C12" l="1"/>
  <c r="D12" s="1"/>
  <c r="H12" s="1"/>
  <c r="J12" l="1"/>
  <c r="I12" s="1"/>
  <c r="C13" s="1"/>
  <c r="D13" s="1"/>
  <c r="H13" s="1"/>
  <c r="I13" s="1"/>
  <c r="C14" l="1"/>
  <c r="D14" s="1"/>
  <c r="H14" s="1"/>
  <c r="I14" s="1"/>
  <c r="C15" l="1"/>
  <c r="D15" s="1"/>
  <c r="H15" s="1"/>
  <c r="I15" s="1"/>
  <c r="C16" l="1"/>
  <c r="D16" s="1"/>
  <c r="H16" s="1"/>
  <c r="I16" s="1"/>
  <c r="C17" l="1"/>
  <c r="D17" s="1"/>
  <c r="H17" s="1"/>
  <c r="J17" l="1"/>
  <c r="I17" s="1"/>
  <c r="C18" l="1"/>
  <c r="D18" s="1"/>
  <c r="H18" s="1"/>
  <c r="I18" s="1"/>
  <c r="C19" l="1"/>
  <c r="D19" s="1"/>
  <c r="H19" s="1"/>
  <c r="I19" s="1"/>
  <c r="C20" l="1"/>
  <c r="D20" s="1"/>
  <c r="H20" s="1"/>
  <c r="I20" s="1"/>
  <c r="C21" l="1"/>
  <c r="D21" s="1"/>
  <c r="H21" s="1"/>
  <c r="I21" s="1"/>
  <c r="C22" l="1"/>
  <c r="D22" s="1"/>
  <c r="H22" s="1"/>
  <c r="J22" l="1"/>
  <c r="J24" s="1"/>
  <c r="J25" s="1"/>
  <c r="I22" l="1"/>
  <c r="I23" s="1"/>
  <c r="I25" s="1"/>
</calcChain>
</file>

<file path=xl/comments1.xml><?xml version="1.0" encoding="utf-8"?>
<comments xmlns="http://schemas.openxmlformats.org/spreadsheetml/2006/main">
  <authors>
    <author>irsyad kamaludin</author>
    <author>Aziz</author>
  </authors>
  <commentList>
    <comment ref="E3" authorId="0">
      <text>
        <r>
          <rPr>
            <b/>
            <sz val="8"/>
            <color indexed="81"/>
            <rFont val="Tahoma"/>
            <family val="2"/>
          </rPr>
          <t xml:space="preserve">pamangober:
gak boleh diganti
</t>
        </r>
      </text>
    </comment>
    <comment ref="F3" authorId="0">
      <text>
        <r>
          <rPr>
            <b/>
            <sz val="8"/>
            <color indexed="81"/>
            <rFont val="Tahoma"/>
            <family val="2"/>
          </rPr>
          <t>pamangober:
gak boleh diganti</t>
        </r>
      </text>
    </comment>
    <comment ref="L3" authorId="1">
      <text>
        <r>
          <rPr>
            <sz val="8"/>
            <color indexed="81"/>
            <rFont val="Tahoma"/>
            <family val="2"/>
          </rPr>
          <t>paman gober: 
Modal yang dipake</t>
        </r>
      </text>
    </comment>
    <comment ref="N3" authorId="1">
      <text>
        <r>
          <rPr>
            <sz val="8"/>
            <color indexed="81"/>
            <rFont val="Tahoma"/>
            <family val="2"/>
          </rPr>
          <t>pamangober: 
target profit harian yang ingin dicapai</t>
        </r>
      </text>
    </comment>
    <comment ref="P3" authorId="0">
      <text>
        <r>
          <rPr>
            <sz val="8"/>
            <color indexed="81"/>
            <rFont val="Tahoma"/>
            <family val="2"/>
          </rPr>
          <t xml:space="preserve">pamangober:
DIISI ketahanan yang dipake mulai 50-1000
</t>
        </r>
      </text>
    </comment>
    <comment ref="L6" authorId="1">
      <text>
        <r>
          <rPr>
            <sz val="8"/>
            <color indexed="81"/>
            <rFont val="Tahoma"/>
            <family val="2"/>
          </rPr>
          <t xml:space="preserve">Silahkan diisi dengan nilai kurs rupiah terhadap dollar USD saat ini kemudian klik tombol Save
</t>
        </r>
      </text>
    </comment>
    <comment ref="N6" authorId="0">
      <text>
        <r>
          <rPr>
            <b/>
            <sz val="8"/>
            <color indexed="81"/>
            <rFont val="Tahoma"/>
            <family val="2"/>
          </rPr>
          <t>irsyad kamaludin:</t>
        </r>
        <r>
          <rPr>
            <sz val="8"/>
            <color indexed="81"/>
            <rFont val="Tahoma"/>
            <family val="2"/>
          </rPr>
          <t xml:space="preserve">
calculasi dalam rupiah</t>
        </r>
      </text>
    </comment>
  </commentList>
</comments>
</file>

<file path=xl/sharedStrings.xml><?xml version="1.0" encoding="utf-8"?>
<sst xmlns="http://schemas.openxmlformats.org/spreadsheetml/2006/main" count="48" uniqueCount="46">
  <si>
    <t>INSTA FOREX MONEY MANAGEMENT</t>
  </si>
  <si>
    <t>DAY</t>
  </si>
  <si>
    <t>Lot</t>
  </si>
  <si>
    <t>$ / Pip</t>
  </si>
  <si>
    <t>Target pips</t>
  </si>
  <si>
    <t>Profit</t>
  </si>
  <si>
    <t>Profit + Balance</t>
  </si>
  <si>
    <t>Waktu WD</t>
  </si>
  <si>
    <t>Balance Bulan 1</t>
  </si>
  <si>
    <t>Persen %</t>
  </si>
  <si>
    <t>Ketahanan</t>
  </si>
  <si>
    <t>1</t>
  </si>
  <si>
    <t>2</t>
  </si>
  <si>
    <t>3</t>
  </si>
  <si>
    <t>4</t>
  </si>
  <si>
    <t>WD</t>
  </si>
  <si>
    <t>5</t>
  </si>
  <si>
    <t>6</t>
  </si>
  <si>
    <t>Isikan Balance Bulan 1 saja Dengan Jumlah Modal Anda Sekarang</t>
  </si>
  <si>
    <t>7</t>
  </si>
  <si>
    <t>Isikan IDR Bulan 1 saja dengan nilai tukar rupiah terhadap dolar saat ini</t>
  </si>
  <si>
    <t>8</t>
  </si>
  <si>
    <t>Isikan Persen Bulan 1 saja dengan angka persentase margin yang anda tradingkan dari modal</t>
  </si>
  <si>
    <t>9</t>
  </si>
  <si>
    <t xml:space="preserve">WD </t>
  </si>
  <si>
    <t>TP dapat anda ganti sesuai dengan Target Profit Anda Perhari</t>
  </si>
  <si>
    <t>10</t>
  </si>
  <si>
    <t>!!! Jangan mengubah nilai pada Tabel Bulan 1 selain yang telah disebutkan diatas</t>
  </si>
  <si>
    <t>11</t>
  </si>
  <si>
    <t>!!! Tabel Bulan Berikutnya sudah otomatis menyesuaikan dengan Tabel Bulan 1</t>
  </si>
  <si>
    <t>12</t>
  </si>
  <si>
    <t>****** Money Management By Indrafx_Scalping ********</t>
  </si>
  <si>
    <t>13</t>
  </si>
  <si>
    <t>http://fxking.blogspot.com</t>
  </si>
  <si>
    <t>14</t>
  </si>
  <si>
    <t>15</t>
  </si>
  <si>
    <t>16</t>
  </si>
  <si>
    <t>Gunakan Profit untuk trading, sedang modal di ambil</t>
  </si>
  <si>
    <t>17</t>
  </si>
  <si>
    <t>18</t>
  </si>
  <si>
    <t>19</t>
  </si>
  <si>
    <t>20</t>
  </si>
  <si>
    <t>balance bulan depan</t>
  </si>
  <si>
    <t>Modify by Paman Gober</t>
  </si>
  <si>
    <t>TOTAL WD</t>
  </si>
  <si>
    <t>Balance bulan depan + Total WD dalam rupiah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</si>
</sst>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64" formatCode="&quot;$&quot;#,##0.00"/>
    <numFmt numFmtId="165" formatCode="_(&quot;$&quot;* #,##0.0_);_(&quot;$&quot;* \(#,##0.0\);_(&quot;$&quot;* &quot;-&quot;??_);_(@_)"/>
    <numFmt numFmtId="166" formatCode="_([$Rp-421]* #,##0_);_([$Rp-421]* \(#,##0\);_([$Rp-421]* &quot;-&quot;??_);_(@_)"/>
    <numFmt numFmtId="167" formatCode="_([$IDR]\ * #,##0.00_);_([$IDR]\ * \(#,##0.00\);_([$IDR]\ * &quot;-&quot;??_);_(@_)"/>
    <numFmt numFmtId="168" formatCode="&quot;Rp&quot;#,##0.00_);\(&quot;Rp&quot;#,##0.00\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20"/>
      <color indexed="8"/>
      <name val="Calibri"/>
      <family val="2"/>
    </font>
    <font>
      <b/>
      <sz val="10"/>
      <color indexed="9"/>
      <name val="Calibri"/>
      <family val="2"/>
    </font>
    <font>
      <b/>
      <sz val="20"/>
      <name val="Calibri"/>
      <family val="2"/>
    </font>
    <font>
      <b/>
      <sz val="11"/>
      <name val="Calibri"/>
      <family val="2"/>
    </font>
    <font>
      <b/>
      <sz val="16"/>
      <name val="Cambria"/>
      <family val="1"/>
      <scheme val="major"/>
    </font>
    <font>
      <b/>
      <sz val="12"/>
      <color indexed="9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20"/>
      <name val="Calibri"/>
      <family val="2"/>
    </font>
    <font>
      <b/>
      <sz val="16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14"/>
      <color indexed="10"/>
      <name val="Calibri"/>
      <family val="2"/>
    </font>
    <font>
      <b/>
      <sz val="14"/>
      <color theme="1"/>
      <name val="Calibri"/>
      <family val="2"/>
    </font>
    <font>
      <u/>
      <sz val="10.45"/>
      <color indexed="12"/>
      <name val="Calibri"/>
      <family val="2"/>
    </font>
    <font>
      <b/>
      <u/>
      <sz val="12"/>
      <color indexed="12"/>
      <name val="Calibri"/>
      <family val="2"/>
    </font>
    <font>
      <b/>
      <sz val="18"/>
      <name val="Calibri"/>
      <family val="2"/>
    </font>
    <font>
      <sz val="18"/>
      <name val="Calibri"/>
      <family val="2"/>
    </font>
    <font>
      <sz val="14"/>
      <name val="Calibri"/>
      <family val="2"/>
    </font>
    <font>
      <sz val="11"/>
      <color indexed="9"/>
      <name val="Calibri"/>
      <family val="2"/>
    </font>
    <font>
      <b/>
      <sz val="14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10E50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9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2" fillId="0" borderId="0" xfId="0" applyFont="1" applyFill="1" applyBorder="1" applyProtection="1">
      <protection locked="0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9" fontId="4" fillId="3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9" fontId="6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8" fillId="3" borderId="5" xfId="0" quotePrefix="1" applyFont="1" applyFill="1" applyBorder="1" applyAlignment="1" applyProtection="1">
      <alignment horizontal="center" vertical="center"/>
    </xf>
    <xf numFmtId="2" fontId="9" fillId="4" borderId="6" xfId="0" quotePrefix="1" applyNumberFormat="1" applyFont="1" applyFill="1" applyBorder="1" applyAlignment="1" applyProtection="1">
      <alignment horizontal="center" vertical="center"/>
    </xf>
    <xf numFmtId="164" fontId="9" fillId="5" borderId="7" xfId="0" applyNumberFormat="1" applyFont="1" applyFill="1" applyBorder="1" applyAlignment="1" applyProtection="1">
      <alignment horizontal="center" vertical="center"/>
    </xf>
    <xf numFmtId="0" fontId="9" fillId="4" borderId="7" xfId="1" applyNumberFormat="1" applyFont="1" applyFill="1" applyBorder="1" applyAlignment="1" applyProtection="1">
      <alignment horizontal="center" vertical="center"/>
    </xf>
    <xf numFmtId="0" fontId="9" fillId="6" borderId="7" xfId="1" applyNumberFormat="1" applyFont="1" applyFill="1" applyBorder="1" applyAlignment="1" applyProtection="1">
      <alignment horizontal="center" vertical="center"/>
    </xf>
    <xf numFmtId="165" fontId="9" fillId="7" borderId="7" xfId="1" applyNumberFormat="1" applyFont="1" applyFill="1" applyBorder="1" applyAlignment="1" applyProtection="1">
      <alignment horizontal="center" vertical="center"/>
    </xf>
    <xf numFmtId="44" fontId="9" fillId="6" borderId="8" xfId="0" applyNumberFormat="1" applyFont="1" applyFill="1" applyBorder="1" applyProtection="1"/>
    <xf numFmtId="44" fontId="10" fillId="6" borderId="9" xfId="1" applyFont="1" applyFill="1" applyBorder="1" applyAlignment="1" applyProtection="1">
      <alignment horizontal="center" vertical="center"/>
    </xf>
    <xf numFmtId="44" fontId="10" fillId="0" borderId="0" xfId="1" applyFont="1" applyFill="1" applyBorder="1" applyAlignment="1" applyProtection="1">
      <alignment horizontal="center" vertical="center"/>
      <protection locked="0"/>
    </xf>
    <xf numFmtId="0" fontId="5" fillId="8" borderId="0" xfId="1" applyNumberFormat="1" applyFont="1" applyFill="1" applyBorder="1" applyAlignment="1" applyProtection="1">
      <alignment horizontal="center" vertical="center"/>
      <protection locked="0"/>
    </xf>
    <xf numFmtId="44" fontId="6" fillId="0" borderId="0" xfId="1" applyNumberFormat="1" applyFont="1" applyFill="1" applyBorder="1" applyAlignment="1" applyProtection="1">
      <alignment horizontal="center" vertical="center"/>
      <protection locked="0"/>
    </xf>
    <xf numFmtId="0" fontId="11" fillId="8" borderId="0" xfId="2" applyNumberFormat="1" applyFont="1" applyFill="1" applyBorder="1" applyAlignment="1" applyProtection="1">
      <alignment horizontal="center" vertical="center"/>
      <protection locked="0"/>
    </xf>
    <xf numFmtId="0" fontId="12" fillId="8" borderId="0" xfId="0" applyFont="1" applyFill="1" applyBorder="1" applyAlignment="1" applyProtection="1">
      <alignment horizontal="center" vertical="center"/>
      <protection locked="0"/>
    </xf>
    <xf numFmtId="44" fontId="9" fillId="6" borderId="10" xfId="0" applyNumberFormat="1" applyFont="1" applyFill="1" applyBorder="1" applyProtection="1"/>
    <xf numFmtId="0" fontId="2" fillId="6" borderId="11" xfId="0" applyFont="1" applyFill="1" applyBorder="1" applyAlignment="1" applyProtection="1">
      <alignment horizontal="center"/>
    </xf>
    <xf numFmtId="0" fontId="10" fillId="6" borderId="1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166" fontId="10" fillId="0" borderId="0" xfId="0" applyNumberFormat="1" applyFont="1" applyFill="1" applyBorder="1" applyAlignment="1" applyProtection="1">
      <alignment horizontal="left" vertical="center"/>
      <protection locked="0"/>
    </xf>
    <xf numFmtId="0" fontId="2" fillId="6" borderId="11" xfId="0" applyFont="1" applyFill="1" applyBorder="1" applyAlignment="1" applyProtection="1">
      <alignment horizontal="center" vertical="center"/>
    </xf>
    <xf numFmtId="167" fontId="10" fillId="9" borderId="0" xfId="0" applyNumberFormat="1" applyFont="1" applyFill="1" applyBorder="1" applyProtection="1">
      <protection locked="0"/>
    </xf>
    <xf numFmtId="168" fontId="12" fillId="10" borderId="0" xfId="0" applyNumberFormat="1" applyFont="1" applyFill="1" applyBorder="1" applyProtection="1"/>
    <xf numFmtId="44" fontId="9" fillId="9" borderId="12" xfId="0" applyNumberFormat="1" applyFont="1" applyFill="1" applyBorder="1" applyAlignment="1" applyProtection="1">
      <alignment horizontal="center"/>
    </xf>
    <xf numFmtId="0" fontId="13" fillId="11" borderId="13" xfId="0" applyFont="1" applyFill="1" applyBorder="1" applyAlignment="1" applyProtection="1">
      <alignment horizontal="left" vertical="center"/>
    </xf>
    <xf numFmtId="0" fontId="13" fillId="11" borderId="14" xfId="0" applyFont="1" applyFill="1" applyBorder="1" applyAlignment="1" applyProtection="1">
      <alignment horizontal="left" vertical="center"/>
    </xf>
    <xf numFmtId="0" fontId="13" fillId="11" borderId="15" xfId="0" applyFont="1" applyFill="1" applyBorder="1" applyAlignment="1" applyProtection="1">
      <alignment horizontal="left" vertical="center"/>
    </xf>
    <xf numFmtId="0" fontId="13" fillId="11" borderId="16" xfId="0" applyFont="1" applyFill="1" applyBorder="1" applyAlignment="1" applyProtection="1">
      <alignment horizontal="left" vertical="center"/>
    </xf>
    <xf numFmtId="0" fontId="13" fillId="11" borderId="0" xfId="0" applyFont="1" applyFill="1" applyBorder="1" applyAlignment="1" applyProtection="1">
      <alignment horizontal="left" vertical="center"/>
    </xf>
    <xf numFmtId="0" fontId="13" fillId="11" borderId="17" xfId="0" applyFont="1" applyFill="1" applyBorder="1" applyAlignment="1" applyProtection="1">
      <alignment horizontal="left" vertical="center"/>
    </xf>
    <xf numFmtId="44" fontId="14" fillId="11" borderId="16" xfId="0" applyNumberFormat="1" applyFont="1" applyFill="1" applyBorder="1" applyAlignment="1" applyProtection="1">
      <alignment horizontal="left" vertical="center"/>
    </xf>
    <xf numFmtId="44" fontId="14" fillId="11" borderId="0" xfId="0" applyNumberFormat="1" applyFont="1" applyFill="1" applyBorder="1" applyAlignment="1" applyProtection="1">
      <alignment horizontal="left" vertical="center"/>
    </xf>
    <xf numFmtId="44" fontId="14" fillId="11" borderId="17" xfId="0" applyNumberFormat="1" applyFont="1" applyFill="1" applyBorder="1" applyAlignment="1" applyProtection="1">
      <alignment horizontal="left" vertical="center"/>
    </xf>
    <xf numFmtId="0" fontId="15" fillId="11" borderId="0" xfId="0" applyFont="1" applyFill="1" applyBorder="1" applyAlignment="1" applyProtection="1">
      <alignment horizontal="left" vertical="center" indent="2"/>
    </xf>
    <xf numFmtId="0" fontId="15" fillId="11" borderId="17" xfId="0" applyFont="1" applyFill="1" applyBorder="1" applyAlignment="1" applyProtection="1">
      <alignment horizontal="left" indent="2"/>
    </xf>
    <xf numFmtId="0" fontId="16" fillId="11" borderId="16" xfId="0" applyFont="1" applyFill="1" applyBorder="1" applyAlignment="1" applyProtection="1">
      <alignment horizontal="left" vertical="center" indent="2"/>
    </xf>
    <xf numFmtId="0" fontId="16" fillId="11" borderId="0" xfId="0" applyFont="1" applyFill="1" applyBorder="1" applyAlignment="1" applyProtection="1">
      <alignment horizontal="left" vertical="center" indent="2"/>
    </xf>
    <xf numFmtId="0" fontId="10" fillId="11" borderId="16" xfId="0" applyFont="1" applyFill="1" applyBorder="1" applyProtection="1"/>
    <xf numFmtId="0" fontId="18" fillId="11" borderId="0" xfId="3" applyFont="1" applyFill="1" applyBorder="1" applyAlignment="1" applyProtection="1"/>
    <xf numFmtId="0" fontId="10" fillId="11" borderId="0" xfId="0" applyFont="1" applyFill="1" applyBorder="1" applyProtection="1"/>
    <xf numFmtId="0" fontId="10" fillId="11" borderId="17" xfId="0" applyFont="1" applyFill="1" applyBorder="1" applyProtection="1"/>
    <xf numFmtId="0" fontId="10" fillId="11" borderId="18" xfId="0" applyFont="1" applyFill="1" applyBorder="1" applyProtection="1"/>
    <xf numFmtId="0" fontId="18" fillId="11" borderId="19" xfId="3" applyFont="1" applyFill="1" applyBorder="1" applyAlignment="1" applyProtection="1"/>
    <xf numFmtId="0" fontId="10" fillId="11" borderId="19" xfId="0" applyFont="1" applyFill="1" applyBorder="1" applyProtection="1"/>
    <xf numFmtId="0" fontId="10" fillId="11" borderId="20" xfId="0" applyFont="1" applyFill="1" applyBorder="1" applyProtection="1"/>
    <xf numFmtId="0" fontId="2" fillId="0" borderId="0" xfId="0" applyFont="1" applyFill="1" applyBorder="1" applyProtection="1"/>
    <xf numFmtId="0" fontId="19" fillId="9" borderId="13" xfId="0" applyFont="1" applyFill="1" applyBorder="1" applyAlignment="1" applyProtection="1">
      <alignment horizontal="center" vertical="center"/>
    </xf>
    <xf numFmtId="0" fontId="20" fillId="9" borderId="14" xfId="0" applyFont="1" applyFill="1" applyBorder="1" applyAlignment="1" applyProtection="1">
      <alignment horizontal="center" vertical="center"/>
    </xf>
    <xf numFmtId="0" fontId="20" fillId="9" borderId="15" xfId="0" applyFont="1" applyFill="1" applyBorder="1" applyAlignment="1" applyProtection="1">
      <alignment horizontal="center" vertical="center"/>
    </xf>
    <xf numFmtId="0" fontId="21" fillId="0" borderId="0" xfId="0" applyFont="1" applyFill="1" applyBorder="1" applyProtection="1">
      <protection locked="0"/>
    </xf>
    <xf numFmtId="0" fontId="20" fillId="9" borderId="16" xfId="0" applyFont="1" applyFill="1" applyBorder="1" applyAlignment="1" applyProtection="1">
      <alignment horizontal="center" vertical="center"/>
    </xf>
    <xf numFmtId="0" fontId="20" fillId="9" borderId="0" xfId="0" applyFont="1" applyFill="1" applyBorder="1" applyAlignment="1" applyProtection="1">
      <alignment horizontal="center" vertical="center"/>
    </xf>
    <xf numFmtId="0" fontId="20" fillId="9" borderId="17" xfId="0" applyFont="1" applyFill="1" applyBorder="1" applyAlignment="1" applyProtection="1">
      <alignment horizontal="center" vertical="center"/>
    </xf>
    <xf numFmtId="0" fontId="8" fillId="3" borderId="21" xfId="0" quotePrefix="1" applyFont="1" applyFill="1" applyBorder="1" applyAlignment="1" applyProtection="1">
      <alignment horizontal="center" vertical="center"/>
    </xf>
    <xf numFmtId="0" fontId="20" fillId="9" borderId="18" xfId="0" applyFont="1" applyFill="1" applyBorder="1" applyAlignment="1" applyProtection="1">
      <alignment horizontal="center" vertical="center"/>
    </xf>
    <xf numFmtId="0" fontId="20" fillId="9" borderId="19" xfId="0" applyFont="1" applyFill="1" applyBorder="1" applyAlignment="1" applyProtection="1">
      <alignment horizontal="center" vertical="center"/>
    </xf>
    <xf numFmtId="0" fontId="20" fillId="9" borderId="20" xfId="0" applyFont="1" applyFill="1" applyBorder="1" applyAlignment="1" applyProtection="1">
      <alignment horizontal="center" vertical="center"/>
    </xf>
    <xf numFmtId="0" fontId="8" fillId="3" borderId="22" xfId="0" applyNumberFormat="1" applyFont="1" applyFill="1" applyBorder="1" applyAlignment="1" applyProtection="1">
      <alignment horizontal="right" vertical="center"/>
    </xf>
    <xf numFmtId="0" fontId="0" fillId="0" borderId="22" xfId="0" applyBorder="1" applyProtection="1"/>
    <xf numFmtId="44" fontId="10" fillId="12" borderId="23" xfId="0" applyNumberFormat="1" applyFont="1" applyFill="1" applyBorder="1" applyProtection="1"/>
    <xf numFmtId="44" fontId="6" fillId="13" borderId="24" xfId="0" applyNumberFormat="1" applyFont="1" applyFill="1" applyBorder="1" applyAlignment="1" applyProtection="1">
      <alignment vertical="center"/>
    </xf>
    <xf numFmtId="0" fontId="2" fillId="14" borderId="0" xfId="0" applyFont="1" applyFill="1" applyBorder="1" applyProtection="1">
      <protection locked="0"/>
    </xf>
    <xf numFmtId="10" fontId="2" fillId="9" borderId="25" xfId="0" applyNumberFormat="1" applyFont="1" applyFill="1" applyBorder="1" applyAlignment="1" applyProtection="1">
      <alignment horizontal="center"/>
    </xf>
    <xf numFmtId="10" fontId="2" fillId="9" borderId="26" xfId="0" applyNumberFormat="1" applyFont="1" applyFill="1" applyBorder="1" applyAlignment="1" applyProtection="1">
      <alignment horizontal="center"/>
    </xf>
    <xf numFmtId="10" fontId="2" fillId="9" borderId="27" xfId="0" applyNumberFormat="1" applyFont="1" applyFill="1" applyBorder="1" applyAlignment="1" applyProtection="1">
      <alignment horizontal="center"/>
    </xf>
    <xf numFmtId="0" fontId="22" fillId="3" borderId="28" xfId="0" applyFont="1" applyFill="1" applyBorder="1" applyAlignment="1" applyProtection="1">
      <alignment horizontal="right"/>
    </xf>
    <xf numFmtId="0" fontId="0" fillId="0" borderId="28" xfId="0" applyBorder="1" applyAlignment="1" applyProtection="1"/>
    <xf numFmtId="0" fontId="0" fillId="0" borderId="29" xfId="0" applyBorder="1" applyAlignment="1" applyProtection="1"/>
    <xf numFmtId="44" fontId="10" fillId="13" borderId="30" xfId="0" applyNumberFormat="1" applyFont="1" applyFill="1" applyBorder="1" applyProtection="1"/>
    <xf numFmtId="44" fontId="10" fillId="15" borderId="11" xfId="0" applyNumberFormat="1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protection locked="0"/>
    </xf>
    <xf numFmtId="10" fontId="2" fillId="0" borderId="0" xfId="0" applyNumberFormat="1" applyFont="1" applyFill="1" applyBorder="1" applyProtection="1">
      <protection locked="0"/>
    </xf>
    <xf numFmtId="0" fontId="22" fillId="0" borderId="0" xfId="0" applyFont="1" applyFill="1" applyBorder="1" applyProtection="1">
      <protection locked="0"/>
    </xf>
    <xf numFmtId="0" fontId="22" fillId="3" borderId="0" xfId="0" applyFont="1" applyFill="1" applyBorder="1" applyAlignment="1" applyProtection="1">
      <alignment horizontal="right" vertical="center"/>
    </xf>
    <xf numFmtId="0" fontId="0" fillId="0" borderId="0" xfId="0" applyAlignment="1" applyProtection="1"/>
    <xf numFmtId="167" fontId="23" fillId="16" borderId="31" xfId="0" applyNumberFormat="1" applyFont="1" applyFill="1" applyBorder="1" applyProtection="1"/>
    <xf numFmtId="44" fontId="2" fillId="0" borderId="28" xfId="0" applyNumberFormat="1" applyFont="1" applyFill="1" applyBorder="1" applyProtection="1">
      <protection locked="0"/>
    </xf>
    <xf numFmtId="0" fontId="3" fillId="2" borderId="0" xfId="0" applyFont="1" applyFill="1" applyBorder="1" applyAlignment="1" applyProtection="1">
      <alignment horizontal="center" vertic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1"/>
  <sheetViews>
    <sheetView tabSelected="1" zoomScale="80" zoomScaleNormal="80" workbookViewId="0">
      <selection activeCell="T24" sqref="T24"/>
    </sheetView>
  </sheetViews>
  <sheetFormatPr defaultColWidth="5.85546875" defaultRowHeight="15"/>
  <cols>
    <col min="1" max="2" width="5.85546875" style="1"/>
    <col min="3" max="7" width="6.85546875" style="1" customWidth="1"/>
    <col min="8" max="8" width="9.85546875" style="1" customWidth="1"/>
    <col min="9" max="9" width="22.140625" style="1" customWidth="1"/>
    <col min="10" max="10" width="22.140625" style="11" customWidth="1"/>
    <col min="11" max="11" width="11.7109375" style="1" customWidth="1"/>
    <col min="12" max="12" width="16.42578125" style="1" customWidth="1"/>
    <col min="13" max="13" width="15.7109375" style="1" customWidth="1"/>
    <col min="14" max="14" width="19.85546875" style="1" customWidth="1"/>
    <col min="15" max="15" width="14.28515625" style="1" customWidth="1"/>
    <col min="16" max="16" width="17.7109375" style="1" customWidth="1"/>
    <col min="17" max="16384" width="5.85546875" style="1"/>
  </cols>
  <sheetData>
    <row r="1" spans="2:16" ht="26.25">
      <c r="B1" s="88" t="s">
        <v>0</v>
      </c>
      <c r="C1" s="88"/>
      <c r="D1" s="88"/>
      <c r="E1" s="88"/>
      <c r="F1" s="88"/>
      <c r="G1" s="88"/>
      <c r="H1" s="88"/>
      <c r="I1" s="88"/>
      <c r="J1" s="88"/>
    </row>
    <row r="2" spans="2:16" ht="26.25">
      <c r="B2" s="2" t="s">
        <v>1</v>
      </c>
      <c r="C2" s="3" t="s">
        <v>2</v>
      </c>
      <c r="D2" s="3" t="s">
        <v>3</v>
      </c>
      <c r="E2" s="4" t="s">
        <v>4</v>
      </c>
      <c r="F2" s="5"/>
      <c r="G2" s="6"/>
      <c r="H2" s="7" t="s">
        <v>5</v>
      </c>
      <c r="I2" s="8" t="s">
        <v>6</v>
      </c>
      <c r="J2" s="8" t="s">
        <v>7</v>
      </c>
      <c r="L2" s="9" t="s">
        <v>8</v>
      </c>
      <c r="M2" s="10"/>
      <c r="N2" s="9" t="s">
        <v>9</v>
      </c>
      <c r="O2" s="11"/>
      <c r="P2" s="12" t="s">
        <v>10</v>
      </c>
    </row>
    <row r="3" spans="2:16" ht="26.25">
      <c r="B3" s="13" t="s">
        <v>11</v>
      </c>
      <c r="C3" s="14">
        <f>L3/$P$3</f>
        <v>0.05</v>
      </c>
      <c r="D3" s="15">
        <f>C3*1</f>
        <v>0.05</v>
      </c>
      <c r="E3" s="16">
        <f>LOOKUP(P3,{0,51,101,201,251,301,401,501,601,801,1001},{5,10,20,25,30,40,50,60,80,100,100})</f>
        <v>20</v>
      </c>
      <c r="F3" s="16">
        <f>(LOOKUP(N3,{0,6,11,16,21,26,31,36,41,46,51,61,71,81,91,101},{-5,0,5,10,15,20,25,30,35,40,50,60,70,80,90,100}))*(LOOKUP(P3,{0,51,101,201,251,301,401,501,601,801,1001},{0.5,1,2,2.5,3,4,5,6,8,10,10}))</f>
        <v>40</v>
      </c>
      <c r="G3" s="17">
        <f>F3+E3</f>
        <v>60</v>
      </c>
      <c r="H3" s="18">
        <f>D3*G3</f>
        <v>3</v>
      </c>
      <c r="I3" s="19">
        <f>L3+H3</f>
        <v>13</v>
      </c>
      <c r="J3" s="20"/>
      <c r="K3" s="21"/>
      <c r="L3" s="22">
        <v>10</v>
      </c>
      <c r="M3" s="23"/>
      <c r="N3" s="24">
        <v>30</v>
      </c>
      <c r="O3" s="11"/>
      <c r="P3" s="25">
        <v>200</v>
      </c>
    </row>
    <row r="4" spans="2:16" ht="15.75">
      <c r="B4" s="13" t="s">
        <v>12</v>
      </c>
      <c r="C4" s="14">
        <f>I3/$P$3</f>
        <v>6.5000000000000002E-2</v>
      </c>
      <c r="D4" s="15">
        <f t="shared" ref="D4:D22" si="0">C4*1</f>
        <v>6.5000000000000002E-2</v>
      </c>
      <c r="E4" s="16">
        <f>E3</f>
        <v>20</v>
      </c>
      <c r="F4" s="16">
        <f>F3</f>
        <v>40</v>
      </c>
      <c r="G4" s="17">
        <f>G3</f>
        <v>60</v>
      </c>
      <c r="H4" s="18">
        <f t="shared" ref="H4:H22" si="1">D4*G4</f>
        <v>3.9000000000000004</v>
      </c>
      <c r="I4" s="26">
        <f>I3+H4</f>
        <v>16.899999999999999</v>
      </c>
      <c r="J4" s="27"/>
    </row>
    <row r="5" spans="2:16" ht="15.75">
      <c r="B5" s="13" t="s">
        <v>13</v>
      </c>
      <c r="C5" s="14">
        <f t="shared" ref="C5:C22" si="2">I4/$P$3</f>
        <v>8.4499999999999992E-2</v>
      </c>
      <c r="D5" s="15">
        <f t="shared" si="0"/>
        <v>8.4499999999999992E-2</v>
      </c>
      <c r="E5" s="16">
        <f t="shared" ref="E5:G20" si="3">E4</f>
        <v>20</v>
      </c>
      <c r="F5" s="16">
        <f t="shared" si="3"/>
        <v>40</v>
      </c>
      <c r="G5" s="17">
        <f t="shared" si="3"/>
        <v>60</v>
      </c>
      <c r="H5" s="18">
        <f t="shared" si="1"/>
        <v>5.0699999999999994</v>
      </c>
      <c r="I5" s="26">
        <f t="shared" ref="I5:I21" si="4">I4+H5</f>
        <v>21.97</v>
      </c>
      <c r="J5" s="28"/>
      <c r="K5" s="29"/>
      <c r="L5" s="30"/>
    </row>
    <row r="6" spans="2:16" ht="21">
      <c r="B6" s="13" t="s">
        <v>14</v>
      </c>
      <c r="C6" s="14">
        <f t="shared" si="2"/>
        <v>0.10984999999999999</v>
      </c>
      <c r="D6" s="15">
        <f t="shared" si="0"/>
        <v>0.10984999999999999</v>
      </c>
      <c r="E6" s="16">
        <f t="shared" si="3"/>
        <v>20</v>
      </c>
      <c r="F6" s="16">
        <f t="shared" si="3"/>
        <v>40</v>
      </c>
      <c r="G6" s="17">
        <f t="shared" si="3"/>
        <v>60</v>
      </c>
      <c r="H6" s="18">
        <f t="shared" si="1"/>
        <v>6.5909999999999993</v>
      </c>
      <c r="I6" s="26">
        <f t="shared" si="4"/>
        <v>28.561</v>
      </c>
      <c r="J6" s="31" t="s">
        <v>15</v>
      </c>
      <c r="L6" s="32">
        <v>9000</v>
      </c>
      <c r="N6" s="33">
        <f>L3*L6</f>
        <v>90000</v>
      </c>
    </row>
    <row r="7" spans="2:16" ht="16.5" thickBot="1">
      <c r="B7" s="13" t="s">
        <v>16</v>
      </c>
      <c r="C7" s="14">
        <f t="shared" si="2"/>
        <v>0.14280499999999999</v>
      </c>
      <c r="D7" s="15">
        <f t="shared" si="0"/>
        <v>0.14280499999999999</v>
      </c>
      <c r="E7" s="16">
        <f t="shared" si="3"/>
        <v>20</v>
      </c>
      <c r="F7" s="16">
        <f t="shared" si="3"/>
        <v>40</v>
      </c>
      <c r="G7" s="17">
        <f t="shared" si="3"/>
        <v>60</v>
      </c>
      <c r="H7" s="18">
        <f t="shared" si="1"/>
        <v>8.5682999999999989</v>
      </c>
      <c r="I7" s="26">
        <f>I6+H7-J7</f>
        <v>24.752866666666669</v>
      </c>
      <c r="J7" s="34">
        <f>(I6+H7)/3</f>
        <v>12.376433333333333</v>
      </c>
    </row>
    <row r="8" spans="2:16" ht="15.75">
      <c r="B8" s="13" t="s">
        <v>17</v>
      </c>
      <c r="C8" s="14">
        <f t="shared" si="2"/>
        <v>0.12376433333333335</v>
      </c>
      <c r="D8" s="15">
        <f t="shared" si="0"/>
        <v>0.12376433333333335</v>
      </c>
      <c r="E8" s="16">
        <f t="shared" si="3"/>
        <v>20</v>
      </c>
      <c r="F8" s="16">
        <f t="shared" si="3"/>
        <v>40</v>
      </c>
      <c r="G8" s="17">
        <f t="shared" si="3"/>
        <v>60</v>
      </c>
      <c r="H8" s="18">
        <f t="shared" si="1"/>
        <v>7.425860000000001</v>
      </c>
      <c r="I8" s="26">
        <f t="shared" si="4"/>
        <v>32.17872666666667</v>
      </c>
      <c r="J8" s="27"/>
      <c r="L8" s="35" t="s">
        <v>18</v>
      </c>
      <c r="M8" s="36"/>
      <c r="N8" s="36"/>
      <c r="O8" s="36"/>
      <c r="P8" s="37"/>
    </row>
    <row r="9" spans="2:16" ht="15.75">
      <c r="B9" s="13" t="s">
        <v>19</v>
      </c>
      <c r="C9" s="14">
        <f t="shared" si="2"/>
        <v>0.16089363333333334</v>
      </c>
      <c r="D9" s="15">
        <f t="shared" si="0"/>
        <v>0.16089363333333334</v>
      </c>
      <c r="E9" s="16">
        <f t="shared" si="3"/>
        <v>20</v>
      </c>
      <c r="F9" s="16">
        <f t="shared" si="3"/>
        <v>40</v>
      </c>
      <c r="G9" s="17">
        <f t="shared" si="3"/>
        <v>60</v>
      </c>
      <c r="H9" s="18">
        <f t="shared" si="1"/>
        <v>9.6536179999999998</v>
      </c>
      <c r="I9" s="26">
        <f t="shared" si="4"/>
        <v>41.832344666666671</v>
      </c>
      <c r="J9" s="27"/>
      <c r="L9" s="38" t="s">
        <v>20</v>
      </c>
      <c r="M9" s="39"/>
      <c r="N9" s="39"/>
      <c r="O9" s="39"/>
      <c r="P9" s="40"/>
    </row>
    <row r="10" spans="2:16" ht="15.75">
      <c r="B10" s="13" t="s">
        <v>21</v>
      </c>
      <c r="C10" s="14">
        <f t="shared" si="2"/>
        <v>0.20916172333333335</v>
      </c>
      <c r="D10" s="15">
        <f t="shared" si="0"/>
        <v>0.20916172333333335</v>
      </c>
      <c r="E10" s="16">
        <f t="shared" si="3"/>
        <v>20</v>
      </c>
      <c r="F10" s="16">
        <f t="shared" si="3"/>
        <v>40</v>
      </c>
      <c r="G10" s="17">
        <f t="shared" si="3"/>
        <v>60</v>
      </c>
      <c r="H10" s="18">
        <f t="shared" si="1"/>
        <v>12.549703400000002</v>
      </c>
      <c r="I10" s="26">
        <f t="shared" si="4"/>
        <v>54.38204806666667</v>
      </c>
      <c r="J10" s="27"/>
      <c r="L10" s="38" t="s">
        <v>22</v>
      </c>
      <c r="M10" s="39"/>
      <c r="N10" s="39"/>
      <c r="O10" s="39"/>
      <c r="P10" s="40"/>
    </row>
    <row r="11" spans="2:16" ht="15.75">
      <c r="B11" s="13" t="s">
        <v>23</v>
      </c>
      <c r="C11" s="14">
        <f t="shared" si="2"/>
        <v>0.27191024033333333</v>
      </c>
      <c r="D11" s="15">
        <f t="shared" si="0"/>
        <v>0.27191024033333333</v>
      </c>
      <c r="E11" s="16">
        <f t="shared" si="3"/>
        <v>20</v>
      </c>
      <c r="F11" s="16">
        <f t="shared" si="3"/>
        <v>40</v>
      </c>
      <c r="G11" s="17">
        <f t="shared" si="3"/>
        <v>60</v>
      </c>
      <c r="H11" s="18">
        <f t="shared" si="1"/>
        <v>16.314614419999998</v>
      </c>
      <c r="I11" s="26">
        <f t="shared" si="4"/>
        <v>70.696662486666668</v>
      </c>
      <c r="J11" s="27" t="s">
        <v>24</v>
      </c>
      <c r="L11" s="38" t="s">
        <v>25</v>
      </c>
      <c r="M11" s="39"/>
      <c r="N11" s="39"/>
      <c r="O11" s="39"/>
      <c r="P11" s="40"/>
    </row>
    <row r="12" spans="2:16" ht="15.75">
      <c r="B12" s="13" t="s">
        <v>26</v>
      </c>
      <c r="C12" s="14">
        <f t="shared" si="2"/>
        <v>0.35348331243333336</v>
      </c>
      <c r="D12" s="15">
        <f t="shared" si="0"/>
        <v>0.35348331243333336</v>
      </c>
      <c r="E12" s="16">
        <f t="shared" si="3"/>
        <v>20</v>
      </c>
      <c r="F12" s="16">
        <f t="shared" si="3"/>
        <v>40</v>
      </c>
      <c r="G12" s="17">
        <f t="shared" si="3"/>
        <v>60</v>
      </c>
      <c r="H12" s="18">
        <f t="shared" si="1"/>
        <v>21.208998746000002</v>
      </c>
      <c r="I12" s="26">
        <f>I11+H12-J12</f>
        <v>61.270440821777783</v>
      </c>
      <c r="J12" s="34">
        <f>(I11+H12)/3</f>
        <v>30.635220410888891</v>
      </c>
      <c r="L12" s="41" t="s">
        <v>27</v>
      </c>
      <c r="M12" s="42"/>
      <c r="N12" s="42"/>
      <c r="O12" s="42"/>
      <c r="P12" s="43"/>
    </row>
    <row r="13" spans="2:16" ht="18.75">
      <c r="B13" s="13" t="s">
        <v>28</v>
      </c>
      <c r="C13" s="14">
        <f t="shared" si="2"/>
        <v>0.30635220410888891</v>
      </c>
      <c r="D13" s="15">
        <f t="shared" si="0"/>
        <v>0.30635220410888891</v>
      </c>
      <c r="E13" s="16">
        <f t="shared" si="3"/>
        <v>20</v>
      </c>
      <c r="F13" s="16">
        <f t="shared" si="3"/>
        <v>40</v>
      </c>
      <c r="G13" s="17">
        <f t="shared" si="3"/>
        <v>60</v>
      </c>
      <c r="H13" s="18">
        <f t="shared" si="1"/>
        <v>18.381132246533333</v>
      </c>
      <c r="I13" s="26">
        <f t="shared" si="4"/>
        <v>79.651573068311109</v>
      </c>
      <c r="J13" s="27"/>
      <c r="L13" s="41" t="s">
        <v>29</v>
      </c>
      <c r="M13" s="44"/>
      <c r="N13" s="44"/>
      <c r="O13" s="44"/>
      <c r="P13" s="45"/>
    </row>
    <row r="14" spans="2:16" ht="18.75">
      <c r="B14" s="13" t="s">
        <v>30</v>
      </c>
      <c r="C14" s="14">
        <f t="shared" si="2"/>
        <v>0.39825786534155555</v>
      </c>
      <c r="D14" s="15">
        <f t="shared" si="0"/>
        <v>0.39825786534155555</v>
      </c>
      <c r="E14" s="16">
        <f t="shared" si="3"/>
        <v>20</v>
      </c>
      <c r="F14" s="16">
        <f t="shared" si="3"/>
        <v>40</v>
      </c>
      <c r="G14" s="17">
        <f t="shared" si="3"/>
        <v>60</v>
      </c>
      <c r="H14" s="18">
        <f t="shared" si="1"/>
        <v>23.895471920493332</v>
      </c>
      <c r="I14" s="26">
        <f t="shared" si="4"/>
        <v>103.54704498880444</v>
      </c>
      <c r="J14" s="27"/>
      <c r="L14" s="46" t="s">
        <v>31</v>
      </c>
      <c r="M14" s="47"/>
      <c r="N14" s="47"/>
      <c r="O14" s="44"/>
      <c r="P14" s="45"/>
    </row>
    <row r="15" spans="2:16" ht="15.75">
      <c r="B15" s="13" t="s">
        <v>32</v>
      </c>
      <c r="C15" s="14">
        <f t="shared" si="2"/>
        <v>0.51773522494402224</v>
      </c>
      <c r="D15" s="15">
        <f t="shared" si="0"/>
        <v>0.51773522494402224</v>
      </c>
      <c r="E15" s="16">
        <f t="shared" si="3"/>
        <v>20</v>
      </c>
      <c r="F15" s="16">
        <f t="shared" si="3"/>
        <v>40</v>
      </c>
      <c r="G15" s="17">
        <f t="shared" si="3"/>
        <v>60</v>
      </c>
      <c r="H15" s="18">
        <f t="shared" si="1"/>
        <v>31.064113496641333</v>
      </c>
      <c r="I15" s="26">
        <f t="shared" si="4"/>
        <v>134.61115848544577</v>
      </c>
      <c r="J15" s="27"/>
      <c r="L15" s="48"/>
      <c r="M15" s="49" t="s">
        <v>33</v>
      </c>
      <c r="N15" s="50"/>
      <c r="O15" s="50"/>
      <c r="P15" s="51"/>
    </row>
    <row r="16" spans="2:16" ht="16.5" thickBot="1">
      <c r="B16" s="13" t="s">
        <v>34</v>
      </c>
      <c r="C16" s="14">
        <f t="shared" si="2"/>
        <v>0.6730557924272289</v>
      </c>
      <c r="D16" s="15">
        <f t="shared" si="0"/>
        <v>0.6730557924272289</v>
      </c>
      <c r="E16" s="16">
        <f t="shared" si="3"/>
        <v>20</v>
      </c>
      <c r="F16" s="16">
        <f t="shared" si="3"/>
        <v>40</v>
      </c>
      <c r="G16" s="17">
        <f t="shared" si="3"/>
        <v>60</v>
      </c>
      <c r="H16" s="18">
        <f t="shared" si="1"/>
        <v>40.383347545633733</v>
      </c>
      <c r="I16" s="26">
        <f t="shared" si="4"/>
        <v>174.99450603107951</v>
      </c>
      <c r="J16" s="27" t="s">
        <v>15</v>
      </c>
      <c r="L16" s="52"/>
      <c r="M16" s="53"/>
      <c r="N16" s="54"/>
      <c r="O16" s="54"/>
      <c r="P16" s="55"/>
    </row>
    <row r="17" spans="1:16" ht="16.5" thickBot="1">
      <c r="B17" s="13" t="s">
        <v>35</v>
      </c>
      <c r="C17" s="14">
        <f t="shared" si="2"/>
        <v>0.87497253015539755</v>
      </c>
      <c r="D17" s="15">
        <f t="shared" si="0"/>
        <v>0.87497253015539755</v>
      </c>
      <c r="E17" s="16">
        <f t="shared" si="3"/>
        <v>20</v>
      </c>
      <c r="F17" s="16">
        <f t="shared" si="3"/>
        <v>40</v>
      </c>
      <c r="G17" s="17">
        <f t="shared" si="3"/>
        <v>60</v>
      </c>
      <c r="H17" s="18">
        <f t="shared" si="1"/>
        <v>52.49835180932385</v>
      </c>
      <c r="I17" s="26">
        <f>I16+H17-J17</f>
        <v>151.66190522693557</v>
      </c>
      <c r="J17" s="34">
        <f>(I16+H17)/3</f>
        <v>75.830952613467787</v>
      </c>
      <c r="L17" s="56"/>
      <c r="M17" s="56"/>
      <c r="N17" s="56"/>
      <c r="O17" s="56"/>
      <c r="P17" s="56"/>
    </row>
    <row r="18" spans="1:16" ht="15.75">
      <c r="B18" s="13" t="s">
        <v>36</v>
      </c>
      <c r="C18" s="14">
        <f t="shared" si="2"/>
        <v>0.75830952613467784</v>
      </c>
      <c r="D18" s="15">
        <f t="shared" si="0"/>
        <v>0.75830952613467784</v>
      </c>
      <c r="E18" s="16">
        <f t="shared" si="3"/>
        <v>20</v>
      </c>
      <c r="F18" s="16">
        <f t="shared" si="3"/>
        <v>40</v>
      </c>
      <c r="G18" s="17">
        <f t="shared" si="3"/>
        <v>60</v>
      </c>
      <c r="H18" s="18">
        <f t="shared" si="1"/>
        <v>45.498571568080671</v>
      </c>
      <c r="I18" s="26">
        <f t="shared" si="4"/>
        <v>197.16047679501625</v>
      </c>
      <c r="J18" s="27"/>
      <c r="L18" s="57" t="s">
        <v>37</v>
      </c>
      <c r="M18" s="58"/>
      <c r="N18" s="58"/>
      <c r="O18" s="58"/>
      <c r="P18" s="59"/>
    </row>
    <row r="19" spans="1:16" ht="18.75">
      <c r="A19" s="60"/>
      <c r="B19" s="13" t="s">
        <v>38</v>
      </c>
      <c r="C19" s="14">
        <f t="shared" si="2"/>
        <v>0.98580238397508124</v>
      </c>
      <c r="D19" s="15">
        <f t="shared" si="0"/>
        <v>0.98580238397508124</v>
      </c>
      <c r="E19" s="16">
        <f t="shared" si="3"/>
        <v>20</v>
      </c>
      <c r="F19" s="16">
        <f t="shared" si="3"/>
        <v>40</v>
      </c>
      <c r="G19" s="17">
        <f t="shared" si="3"/>
        <v>60</v>
      </c>
      <c r="H19" s="18">
        <f t="shared" si="1"/>
        <v>59.148143038504877</v>
      </c>
      <c r="I19" s="26">
        <f t="shared" si="4"/>
        <v>256.30861983352111</v>
      </c>
      <c r="J19" s="27"/>
      <c r="L19" s="61"/>
      <c r="M19" s="62"/>
      <c r="N19" s="62"/>
      <c r="O19" s="62"/>
      <c r="P19" s="63"/>
    </row>
    <row r="20" spans="1:16" ht="15.75">
      <c r="B20" s="13" t="s">
        <v>39</v>
      </c>
      <c r="C20" s="14">
        <f t="shared" si="2"/>
        <v>1.2815430991676056</v>
      </c>
      <c r="D20" s="15">
        <f t="shared" si="0"/>
        <v>1.2815430991676056</v>
      </c>
      <c r="E20" s="16">
        <f>E19</f>
        <v>20</v>
      </c>
      <c r="F20" s="16">
        <f t="shared" si="3"/>
        <v>40</v>
      </c>
      <c r="G20" s="17">
        <f t="shared" si="3"/>
        <v>60</v>
      </c>
      <c r="H20" s="18">
        <f t="shared" si="1"/>
        <v>76.892585950056329</v>
      </c>
      <c r="I20" s="26">
        <f t="shared" si="4"/>
        <v>333.20120578357745</v>
      </c>
      <c r="J20" s="27"/>
      <c r="L20" s="61"/>
      <c r="M20" s="62"/>
      <c r="N20" s="62"/>
      <c r="O20" s="62"/>
      <c r="P20" s="63"/>
    </row>
    <row r="21" spans="1:16" ht="15.75">
      <c r="B21" s="13" t="s">
        <v>40</v>
      </c>
      <c r="C21" s="14">
        <f t="shared" si="2"/>
        <v>1.6660060289178873</v>
      </c>
      <c r="D21" s="15">
        <f t="shared" si="0"/>
        <v>1.6660060289178873</v>
      </c>
      <c r="E21" s="16">
        <f t="shared" ref="E21:G22" si="5">E20</f>
        <v>20</v>
      </c>
      <c r="F21" s="16">
        <f t="shared" si="5"/>
        <v>40</v>
      </c>
      <c r="G21" s="17">
        <f t="shared" si="5"/>
        <v>60</v>
      </c>
      <c r="H21" s="18">
        <f t="shared" si="1"/>
        <v>99.960361735073235</v>
      </c>
      <c r="I21" s="26">
        <f t="shared" si="4"/>
        <v>433.16156751865071</v>
      </c>
      <c r="J21" s="27" t="s">
        <v>15</v>
      </c>
      <c r="L21" s="61"/>
      <c r="M21" s="62"/>
      <c r="N21" s="62"/>
      <c r="O21" s="62"/>
      <c r="P21" s="63"/>
    </row>
    <row r="22" spans="1:16" ht="16.5" thickBot="1">
      <c r="B22" s="64" t="s">
        <v>41</v>
      </c>
      <c r="C22" s="14">
        <f t="shared" si="2"/>
        <v>2.1658078375932535</v>
      </c>
      <c r="D22" s="15">
        <f t="shared" si="0"/>
        <v>2.1658078375932535</v>
      </c>
      <c r="E22" s="16">
        <f t="shared" si="5"/>
        <v>20</v>
      </c>
      <c r="F22" s="16">
        <f t="shared" si="5"/>
        <v>40</v>
      </c>
      <c r="G22" s="17">
        <f t="shared" si="5"/>
        <v>60</v>
      </c>
      <c r="H22" s="18">
        <f t="shared" si="1"/>
        <v>129.9484702555952</v>
      </c>
      <c r="I22" s="26">
        <f>I21+H22-J22</f>
        <v>375.40669184949729</v>
      </c>
      <c r="J22" s="34">
        <f>(I21+H22)/3</f>
        <v>187.70334592474865</v>
      </c>
      <c r="L22" s="65"/>
      <c r="M22" s="66"/>
      <c r="N22" s="66"/>
      <c r="O22" s="66"/>
      <c r="P22" s="67"/>
    </row>
    <row r="23" spans="1:16" ht="16.5" thickBot="1">
      <c r="B23" s="68" t="s">
        <v>42</v>
      </c>
      <c r="C23" s="69"/>
      <c r="D23" s="69"/>
      <c r="E23" s="69"/>
      <c r="F23" s="69"/>
      <c r="G23" s="69"/>
      <c r="H23" s="69"/>
      <c r="I23" s="70">
        <f>I22</f>
        <v>375.40669184949729</v>
      </c>
      <c r="J23" s="71"/>
      <c r="K23" s="72"/>
      <c r="L23" s="73" t="s">
        <v>43</v>
      </c>
      <c r="M23" s="74"/>
      <c r="N23" s="74"/>
      <c r="O23" s="74"/>
      <c r="P23" s="75"/>
    </row>
    <row r="24" spans="1:16" ht="15.75">
      <c r="B24" s="76" t="s">
        <v>44</v>
      </c>
      <c r="C24" s="77"/>
      <c r="D24" s="77"/>
      <c r="E24" s="77"/>
      <c r="F24" s="77"/>
      <c r="G24" s="77"/>
      <c r="H24" s="78"/>
      <c r="I24" s="79"/>
      <c r="J24" s="80">
        <f>SUM(J7:J22)</f>
        <v>306.54595228243863</v>
      </c>
      <c r="K24" s="81"/>
      <c r="L24" s="82"/>
    </row>
    <row r="25" spans="1:16" ht="18.75">
      <c r="A25" s="83"/>
      <c r="B25" s="84" t="s">
        <v>45</v>
      </c>
      <c r="C25" s="85"/>
      <c r="D25" s="85"/>
      <c r="E25" s="85"/>
      <c r="F25" s="85"/>
      <c r="G25" s="85"/>
      <c r="H25" s="85"/>
      <c r="I25" s="86">
        <f>L6*I23</f>
        <v>3378660.2266454757</v>
      </c>
      <c r="J25" s="86">
        <f>L6*J24</f>
        <v>2758913.5705419476</v>
      </c>
    </row>
    <row r="26" spans="1:16">
      <c r="I26" s="87"/>
    </row>
    <row r="45" spans="1:1" ht="18.75">
      <c r="A45" s="60"/>
    </row>
    <row r="51" spans="1:1">
      <c r="A51" s="83"/>
    </row>
  </sheetData>
  <sheetProtection password="B076" sheet="1" formatCells="0" formatColumns="0" formatRows="0" insertColumns="0" insertRows="0" insertHyperlinks="0" deleteColumns="0" deleteRows="0" sort="0" autoFilter="0" pivotTables="0"/>
  <protectedRanges>
    <protectedRange password="DEC7" sqref="B1:J25" name="kucing garong"/>
  </protectedRanges>
  <mergeCells count="7">
    <mergeCell ref="B25:H25"/>
    <mergeCell ref="B1:J1"/>
    <mergeCell ref="E2:G2"/>
    <mergeCell ref="L18:P22"/>
    <mergeCell ref="B23:H23"/>
    <mergeCell ref="L23:P23"/>
    <mergeCell ref="B24:H2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gober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irsyad kamaludin</dc:creator>
  <cp:lastModifiedBy>irsyad kamaludin</cp:lastModifiedBy>
  <dcterms:created xsi:type="dcterms:W3CDTF">2013-05-28T08:48:21Z</dcterms:created>
  <dcterms:modified xsi:type="dcterms:W3CDTF">2013-05-28T08:52:28Z</dcterms:modified>
</cp:coreProperties>
</file>