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0730" windowHeight="11565"/>
  </bookViews>
  <sheets>
    <sheet name="OEF1_Dansles" sheetId="5" r:id="rId1"/>
    <sheet name="OEF2_Postpakket" sheetId="6" r:id="rId2"/>
    <sheet name="OEF3_stap1" sheetId="8" r:id="rId3"/>
    <sheet name="OEF3_Wisselkoers" sheetId="7" r:id="rId4"/>
  </sheets>
  <calcPr calcId="144525"/>
</workbook>
</file>

<file path=xl/calcChain.xml><?xml version="1.0" encoding="utf-8"?>
<calcChain xmlns="http://schemas.openxmlformats.org/spreadsheetml/2006/main">
  <c r="D12" i="5" l="1"/>
  <c r="D11" i="5"/>
  <c r="F14" i="5"/>
  <c r="D16" i="5"/>
  <c r="E16" i="5"/>
  <c r="E12" i="5"/>
  <c r="F12" i="5"/>
  <c r="D13" i="5"/>
  <c r="E13" i="5"/>
  <c r="F13" i="5"/>
  <c r="D14" i="5"/>
  <c r="E14" i="5"/>
  <c r="D15" i="5"/>
  <c r="E15" i="5"/>
  <c r="F15" i="5"/>
  <c r="F16" i="5"/>
  <c r="D17" i="5"/>
  <c r="E17" i="5"/>
  <c r="F17" i="5"/>
  <c r="D18" i="5"/>
  <c r="E18" i="5"/>
  <c r="F18" i="5"/>
  <c r="D19" i="5"/>
  <c r="E19" i="5"/>
  <c r="F19" i="5"/>
  <c r="D20" i="5"/>
  <c r="E20" i="5"/>
  <c r="F20" i="5"/>
  <c r="D21" i="5"/>
  <c r="E21" i="5"/>
  <c r="F21" i="5"/>
  <c r="F11" i="5"/>
  <c r="E11" i="5"/>
  <c r="M16" i="6"/>
  <c r="M17" i="6"/>
  <c r="M18" i="6"/>
  <c r="M19" i="6"/>
  <c r="M20" i="6"/>
  <c r="M21" i="6"/>
  <c r="M22" i="6"/>
  <c r="M23" i="6"/>
  <c r="M15" i="6"/>
  <c r="L15" i="6"/>
  <c r="E5" i="8"/>
  <c r="E15" i="6"/>
  <c r="C15" i="6"/>
  <c r="C16" i="6"/>
  <c r="D5" i="8"/>
  <c r="I12" i="5" l="1"/>
  <c r="I13" i="5"/>
  <c r="I14" i="5"/>
  <c r="I15" i="5"/>
  <c r="I16" i="5"/>
  <c r="I17" i="5"/>
  <c r="I18" i="5"/>
  <c r="I19" i="5"/>
  <c r="I20" i="5"/>
  <c r="I21" i="5"/>
  <c r="I11" i="5"/>
  <c r="H12" i="5"/>
  <c r="H13" i="5"/>
  <c r="H14" i="5"/>
  <c r="H15" i="5"/>
  <c r="H16" i="5"/>
  <c r="H17" i="5"/>
  <c r="H18" i="5"/>
  <c r="H19" i="5"/>
  <c r="H20" i="5"/>
  <c r="H21" i="5"/>
  <c r="H11" i="5"/>
  <c r="F5" i="8" l="1"/>
  <c r="E6" i="8"/>
  <c r="F6" i="8"/>
  <c r="E7" i="8"/>
  <c r="F7" i="8"/>
  <c r="E8" i="8"/>
  <c r="F8" i="8"/>
  <c r="E9" i="8"/>
  <c r="F9" i="8"/>
  <c r="E10" i="8"/>
  <c r="F10" i="8"/>
  <c r="E11" i="8"/>
  <c r="F11" i="8"/>
  <c r="E12" i="8"/>
  <c r="F12" i="8"/>
  <c r="E13" i="8"/>
  <c r="F13" i="8"/>
  <c r="D6" i="8"/>
  <c r="D7" i="8"/>
  <c r="D8" i="8"/>
  <c r="D9" i="8"/>
  <c r="D10" i="8"/>
  <c r="D11" i="8"/>
  <c r="D12" i="8"/>
  <c r="D13" i="8"/>
  <c r="L16" i="6" l="1"/>
  <c r="L17" i="6"/>
  <c r="L18" i="6"/>
  <c r="L19" i="6"/>
  <c r="L20" i="6"/>
  <c r="L21" i="6"/>
  <c r="L22" i="6"/>
  <c r="L23" i="6"/>
  <c r="F17" i="6"/>
  <c r="F18" i="6"/>
  <c r="F19" i="6"/>
  <c r="F20" i="6"/>
  <c r="F21" i="6"/>
  <c r="F22" i="6"/>
  <c r="F23" i="6"/>
  <c r="E16" i="6"/>
  <c r="F16" i="6" s="1"/>
  <c r="E17" i="6"/>
  <c r="E18" i="6"/>
  <c r="E19" i="6"/>
  <c r="E20" i="6"/>
  <c r="E21" i="6"/>
  <c r="E22" i="6"/>
  <c r="E23" i="6"/>
  <c r="F15" i="6"/>
  <c r="D16" i="6"/>
  <c r="D17" i="6"/>
  <c r="D18" i="6"/>
  <c r="D19" i="6"/>
  <c r="D20" i="6"/>
  <c r="D21" i="6"/>
  <c r="D22" i="6"/>
  <c r="D23" i="6"/>
  <c r="D15" i="6"/>
  <c r="C17" i="6"/>
  <c r="C18" i="6"/>
  <c r="C19" i="6"/>
  <c r="C20" i="6"/>
  <c r="C21" i="6"/>
  <c r="C22" i="6"/>
  <c r="C23" i="6"/>
</calcChain>
</file>

<file path=xl/sharedStrings.xml><?xml version="1.0" encoding="utf-8"?>
<sst xmlns="http://schemas.openxmlformats.org/spreadsheetml/2006/main" count="88" uniqueCount="56">
  <si>
    <t>Vandaag</t>
  </si>
  <si>
    <t>Dans</t>
  </si>
  <si>
    <t>Leraar</t>
  </si>
  <si>
    <t>Zaal</t>
  </si>
  <si>
    <t>Prijs/reeks</t>
  </si>
  <si>
    <t>tango</t>
  </si>
  <si>
    <t>Gonsalez</t>
  </si>
  <si>
    <t>Argentina</t>
  </si>
  <si>
    <t>wals</t>
  </si>
  <si>
    <t>Schmidt</t>
  </si>
  <si>
    <t>Vienna</t>
  </si>
  <si>
    <t>salsa</t>
  </si>
  <si>
    <t>Lauwers</t>
  </si>
  <si>
    <t>Rio</t>
  </si>
  <si>
    <t>Korting</t>
  </si>
  <si>
    <t>Lid</t>
  </si>
  <si>
    <t>Geboortedatum</t>
  </si>
  <si>
    <t>Aantal reeksen</t>
  </si>
  <si>
    <t>Leeftijd in 2011</t>
  </si>
  <si>
    <t>Te betalen</t>
  </si>
  <si>
    <t>Jos Vermeulen</t>
  </si>
  <si>
    <t>Nicky Thans</t>
  </si>
  <si>
    <t>Annick Bal</t>
  </si>
  <si>
    <t>Sigrid Merckx</t>
  </si>
  <si>
    <t>Hugo Wauters</t>
  </si>
  <si>
    <t>Christel Vinck</t>
  </si>
  <si>
    <t>Wouter Bos</t>
  </si>
  <si>
    <t>Sofie Block</t>
  </si>
  <si>
    <t>Wendy Loos</t>
  </si>
  <si>
    <t>Nicola Kegels</t>
  </si>
  <si>
    <t>Monqiue Bal</t>
  </si>
  <si>
    <t>matrix (prijs per kg)</t>
  </si>
  <si>
    <t>postcode</t>
  </si>
  <si>
    <t>gewicht in kg</t>
  </si>
  <si>
    <t>rij</t>
  </si>
  <si>
    <t>kolom</t>
  </si>
  <si>
    <t>prijs per kg</t>
  </si>
  <si>
    <t>prijs</t>
  </si>
  <si>
    <t>EUR</t>
  </si>
  <si>
    <t>USD</t>
  </si>
  <si>
    <t>GBP</t>
  </si>
  <si>
    <t>winstmarge</t>
  </si>
  <si>
    <t>verkoop</t>
  </si>
  <si>
    <t>naam</t>
  </si>
  <si>
    <t>aankoop</t>
  </si>
  <si>
    <t>Product1</t>
  </si>
  <si>
    <t>Product2</t>
  </si>
  <si>
    <t>Product3</t>
  </si>
  <si>
    <t>Product4</t>
  </si>
  <si>
    <t>Product5</t>
  </si>
  <si>
    <t>Product6</t>
  </si>
  <si>
    <t>Product7</t>
  </si>
  <si>
    <t>Product8</t>
  </si>
  <si>
    <t>Product9</t>
  </si>
  <si>
    <t>F13 = 1,3</t>
  </si>
  <si>
    <t>Prijs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</si>
</sst>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 &quot;kg&quot;"/>
    <numFmt numFmtId="165" formatCode="0.0000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color indexed="22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u/>
      <sz val="10"/>
      <color rgb="FFFF0000"/>
      <name val="Arial"/>
      <family val="2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1" fillId="0" borderId="0" xfId="0" applyFont="1"/>
    <xf numFmtId="14" fontId="1" fillId="3" borderId="0" xfId="0" applyNumberFormat="1" applyFont="1" applyFill="1" applyBorder="1"/>
    <xf numFmtId="0" fontId="0" fillId="0" borderId="0" xfId="0" applyAlignment="1"/>
    <xf numFmtId="0" fontId="2" fillId="0" borderId="0" xfId="0" applyFont="1"/>
    <xf numFmtId="0" fontId="1" fillId="4" borderId="0" xfId="0" applyFont="1" applyFill="1" applyBorder="1" applyAlignment="1"/>
    <xf numFmtId="0" fontId="1" fillId="4" borderId="0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0" fillId="5" borderId="0" xfId="0" applyFill="1" applyBorder="1" applyAlignment="1"/>
    <xf numFmtId="0" fontId="0" fillId="6" borderId="0" xfId="0" applyFill="1" applyBorder="1"/>
    <xf numFmtId="4" fontId="0" fillId="6" borderId="0" xfId="0" applyNumberFormat="1" applyFill="1" applyBorder="1"/>
    <xf numFmtId="0" fontId="0" fillId="0" borderId="0" xfId="0" applyBorder="1"/>
    <xf numFmtId="0" fontId="1" fillId="0" borderId="0" xfId="0" applyFont="1" applyBorder="1" applyAlignment="1">
      <alignment horizontal="right" vertical="center"/>
    </xf>
    <xf numFmtId="0" fontId="0" fillId="0" borderId="0" xfId="0" applyBorder="1" applyAlignment="1"/>
    <xf numFmtId="0" fontId="3" fillId="0" borderId="0" xfId="0" applyFont="1"/>
    <xf numFmtId="0" fontId="0" fillId="7" borderId="0" xfId="0" applyFill="1" applyBorder="1"/>
    <xf numFmtId="9" fontId="1" fillId="7" borderId="0" xfId="0" applyNumberFormat="1" applyFont="1" applyFill="1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14" fontId="0" fillId="0" borderId="0" xfId="0" applyNumberFormat="1" applyBorder="1"/>
    <xf numFmtId="0" fontId="0" fillId="2" borderId="0" xfId="0" applyFill="1" applyBorder="1"/>
    <xf numFmtId="0" fontId="0" fillId="8" borderId="0" xfId="0" applyFill="1"/>
    <xf numFmtId="14" fontId="4" fillId="0" borderId="0" xfId="0" applyNumberFormat="1" applyFont="1" applyBorder="1"/>
    <xf numFmtId="164" fontId="4" fillId="4" borderId="0" xfId="0" applyNumberFormat="1" applyFont="1" applyFill="1"/>
    <xf numFmtId="0" fontId="4" fillId="0" borderId="0" xfId="0" applyFont="1"/>
    <xf numFmtId="0" fontId="4" fillId="6" borderId="0" xfId="0" applyFont="1" applyFill="1"/>
    <xf numFmtId="0" fontId="0" fillId="5" borderId="0" xfId="0" applyFill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14" fontId="0" fillId="0" borderId="0" xfId="0" applyNumberFormat="1"/>
    <xf numFmtId="165" fontId="0" fillId="0" borderId="0" xfId="0" applyNumberFormat="1"/>
    <xf numFmtId="9" fontId="1" fillId="0" borderId="0" xfId="0" applyNumberFormat="1" applyFont="1" applyAlignment="1">
      <alignment horizontal="right"/>
    </xf>
    <xf numFmtId="0" fontId="6" fillId="0" borderId="0" xfId="0" applyFont="1"/>
    <xf numFmtId="3" fontId="0" fillId="0" borderId="0" xfId="0" applyNumberFormat="1"/>
    <xf numFmtId="0" fontId="7" fillId="0" borderId="0" xfId="0" applyFont="1"/>
    <xf numFmtId="3" fontId="4" fillId="2" borderId="0" xfId="0" applyNumberFormat="1" applyFont="1" applyFill="1" applyAlignment="1">
      <alignment horizontal="right"/>
    </xf>
    <xf numFmtId="14" fontId="5" fillId="5" borderId="0" xfId="0" applyNumberFormat="1" applyFont="1" applyFill="1"/>
    <xf numFmtId="0" fontId="1" fillId="5" borderId="0" xfId="0" applyFont="1" applyFill="1" applyAlignment="1">
      <alignment horizontal="center" vertical="center" wrapText="1"/>
    </xf>
    <xf numFmtId="0" fontId="1" fillId="5" borderId="0" xfId="0" applyFont="1" applyFill="1"/>
    <xf numFmtId="3" fontId="1" fillId="0" borderId="0" xfId="0" applyNumberFormat="1" applyFont="1"/>
    <xf numFmtId="0" fontId="1" fillId="0" borderId="0" xfId="0" applyFont="1" applyAlignment="1">
      <alignment horizontal="left"/>
    </xf>
    <xf numFmtId="9" fontId="0" fillId="5" borderId="0" xfId="0" applyNumberFormat="1" applyFill="1" applyAlignment="1"/>
    <xf numFmtId="0" fontId="5" fillId="0" borderId="0" xfId="0" applyFont="1"/>
    <xf numFmtId="1" fontId="0" fillId="2" borderId="0" xfId="0" applyNumberFormat="1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23</xdr:row>
      <xdr:rowOff>66676</xdr:rowOff>
    </xdr:from>
    <xdr:to>
      <xdr:col>7</xdr:col>
      <xdr:colOff>28575</xdr:colOff>
      <xdr:row>33</xdr:row>
      <xdr:rowOff>19050</xdr:rowOff>
    </xdr:to>
    <xdr:sp macro="" textlink="">
      <xdr:nvSpPr>
        <xdr:cNvPr id="2" name="Tekstvak 1"/>
        <xdr:cNvSpPr txBox="1"/>
      </xdr:nvSpPr>
      <xdr:spPr>
        <a:xfrm>
          <a:off x="38100" y="4448176"/>
          <a:ext cx="5591175" cy="1857374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BE" sz="1100"/>
            <a:t>1.  Zoek "leraar", "Zaal" en "Prijs/reeks" met één formule.</a:t>
          </a:r>
        </a:p>
        <a:p>
          <a:r>
            <a:rPr lang="nl-BE" sz="1100"/>
            <a:t>      (bereik D11:F21; kolomindex_getal met VERGELIJKEN exact)</a:t>
          </a:r>
        </a:p>
        <a:p>
          <a:r>
            <a:rPr lang="nl-BE" sz="1100"/>
            <a:t>      (Maak formule in cel D11 en kopiëer naar beneden en naar rechts)</a:t>
          </a:r>
        </a:p>
        <a:p>
          <a:endParaRPr lang="nl-BE" sz="1100"/>
        </a:p>
        <a:p>
          <a:r>
            <a:rPr lang="nl-BE" sz="1100"/>
            <a:t>2. Bereken de leeftijd in 2011 (gehele getallen)</a:t>
          </a:r>
        </a:p>
        <a:p>
          <a:r>
            <a:rPr lang="nl-BE" sz="1100"/>
            <a:t>      (delen door 365,25)</a:t>
          </a:r>
        </a:p>
        <a:p>
          <a:endParaRPr lang="nl-BE" sz="1100"/>
        </a:p>
        <a:p>
          <a:r>
            <a:rPr lang="nl-BE" sz="1100"/>
            <a:t>3. Bereken</a:t>
          </a:r>
          <a:r>
            <a:rPr lang="nl-BE" sz="1100" baseline="0"/>
            <a:t> "te betalen" (met korting)</a:t>
          </a:r>
        </a:p>
        <a:p>
          <a:r>
            <a:rPr lang="nl-BE" sz="1100" baseline="0"/>
            <a:t>     korting van 10%: méér dan één reeks EN t.e.m. 20 jaar</a:t>
          </a:r>
          <a:endParaRPr lang="nl-BE" sz="1100"/>
        </a:p>
        <a:p>
          <a:endParaRPr lang="nl-B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</xdr:colOff>
      <xdr:row>14</xdr:row>
      <xdr:rowOff>0</xdr:rowOff>
    </xdr:from>
    <xdr:to>
      <xdr:col>10</xdr:col>
      <xdr:colOff>266700</xdr:colOff>
      <xdr:row>19</xdr:row>
      <xdr:rowOff>91440</xdr:rowOff>
    </xdr:to>
    <xdr:sp macro="" textlink="">
      <xdr:nvSpPr>
        <xdr:cNvPr id="2" name="Tekstvak 1"/>
        <xdr:cNvSpPr txBox="1"/>
      </xdr:nvSpPr>
      <xdr:spPr>
        <a:xfrm>
          <a:off x="4606290" y="2266950"/>
          <a:ext cx="2080260" cy="90106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BE" sz="1100"/>
            <a:t>1. Zoek rijnummer</a:t>
          </a:r>
        </a:p>
        <a:p>
          <a:r>
            <a:rPr lang="nl-BE" sz="1100"/>
            <a:t>2. Zoek kolomnummer</a:t>
          </a:r>
        </a:p>
        <a:p>
          <a:r>
            <a:rPr lang="nl-BE" sz="1100"/>
            <a:t>3. Zoek de prijs per kg (index)</a:t>
          </a:r>
        </a:p>
        <a:p>
          <a:r>
            <a:rPr lang="nl-BE" sz="1100"/>
            <a:t>4. Bereken de prijs</a:t>
          </a:r>
        </a:p>
        <a:p>
          <a:endParaRPr lang="nl-B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16</xdr:row>
      <xdr:rowOff>9524</xdr:rowOff>
    </xdr:from>
    <xdr:to>
      <xdr:col>9</xdr:col>
      <xdr:colOff>95250</xdr:colOff>
      <xdr:row>31</xdr:row>
      <xdr:rowOff>9525</xdr:rowOff>
    </xdr:to>
    <xdr:sp macro="" textlink="">
      <xdr:nvSpPr>
        <xdr:cNvPr id="2" name="Tekstvak 1"/>
        <xdr:cNvSpPr txBox="1"/>
      </xdr:nvSpPr>
      <xdr:spPr>
        <a:xfrm>
          <a:off x="28574" y="3057524"/>
          <a:ext cx="6229351" cy="2857501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BE" sz="1100"/>
            <a:t>STAP 1:  </a:t>
          </a:r>
        </a:p>
        <a:p>
          <a:r>
            <a:rPr lang="nl-BE" sz="1100"/>
            <a:t>In</a:t>
          </a:r>
          <a:r>
            <a:rPr lang="nl-BE" sz="1100" baseline="0"/>
            <a:t> het bereik D5:F13 verschijnt  &lt;rijnr van de munt in kolom C &gt;,&lt;kolomnr van de munt in rij 4 &gt;</a:t>
          </a:r>
        </a:p>
        <a:p>
          <a:r>
            <a:rPr lang="nl-BE" sz="1100" baseline="0"/>
            <a:t>(Op te zoeken  in het werkblad OEF3_Wisselkoers)</a:t>
          </a:r>
        </a:p>
        <a:p>
          <a:endParaRPr lang="nl-BE" sz="1100" baseline="0"/>
        </a:p>
        <a:p>
          <a:r>
            <a:rPr lang="nl-BE" sz="1100" baseline="0"/>
            <a:t>STAP 2:</a:t>
          </a:r>
        </a:p>
        <a:p>
          <a:r>
            <a:rPr lang="nl-BE" sz="1100" baseline="0"/>
            <a:t>Kopiëer het werkblad OEF3_stap1 naar OEF3_stap2</a:t>
          </a:r>
        </a:p>
        <a:p>
          <a:r>
            <a:rPr lang="nl-BE" sz="1100" baseline="0"/>
            <a:t>Maak gebruik van de functie INDEX om de overeenkomstige koers te laten verschijnen</a:t>
          </a:r>
        </a:p>
        <a:p>
          <a:endParaRPr lang="nl-BE" sz="1100" baseline="0"/>
        </a:p>
        <a:p>
          <a:r>
            <a:rPr lang="nl-BE" sz="1100" baseline="0"/>
            <a:t>STAP 3:</a:t>
          </a:r>
          <a:endParaRPr lang="nl-BE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l-B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Kopiëer het werkblad OEF3_stap2 naar OEF3_stap3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l-B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Het totale bedrag verschijnt, rekening houdend met de winstmarge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l-B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l-B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STAP 4: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l-B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Kopiëer het werkblad OEF3_stap3 naar OEF3_stap4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l-B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Bedrag afronden op  (normale afronding op 0 decimalen)</a:t>
          </a:r>
          <a:endParaRPr lang="nl-BE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l-B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l-BE">
            <a:effectLst/>
          </a:endParaRPr>
        </a:p>
        <a:p>
          <a:endParaRPr lang="nl-BE" sz="1100"/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D12" sqref="D12"/>
    </sheetView>
  </sheetViews>
  <sheetFormatPr defaultRowHeight="15" x14ac:dyDescent="0.25"/>
  <cols>
    <col min="1" max="1" width="13.42578125" bestFit="1" customWidth="1"/>
    <col min="2" max="2" width="15.28515625" bestFit="1" customWidth="1"/>
    <col min="3" max="3" width="10" style="4" bestFit="1" customWidth="1"/>
    <col min="4" max="4" width="10.42578125" customWidth="1"/>
    <col min="6" max="6" width="11" bestFit="1" customWidth="1"/>
    <col min="7" max="7" width="14.7109375" bestFit="1" customWidth="1"/>
    <col min="8" max="8" width="15.5703125" bestFit="1" customWidth="1"/>
    <col min="9" max="9" width="15.28515625" bestFit="1" customWidth="1"/>
    <col min="10" max="10" width="1.7109375" customWidth="1"/>
    <col min="11" max="11" width="9.140625" style="5"/>
  </cols>
  <sheetData>
    <row r="1" spans="1:11" x14ac:dyDescent="0.25">
      <c r="A1" s="2" t="s">
        <v>0</v>
      </c>
      <c r="B1" s="3">
        <v>40908</v>
      </c>
    </row>
    <row r="4" spans="1:11" x14ac:dyDescent="0.25">
      <c r="A4" s="6" t="s">
        <v>1</v>
      </c>
      <c r="B4" s="7" t="s">
        <v>2</v>
      </c>
      <c r="C4" s="7" t="s">
        <v>3</v>
      </c>
      <c r="D4" s="8" t="s">
        <v>4</v>
      </c>
      <c r="F4" s="9"/>
      <c r="I4" s="5"/>
      <c r="K4"/>
    </row>
    <row r="5" spans="1:11" x14ac:dyDescent="0.25">
      <c r="A5" s="10" t="s">
        <v>5</v>
      </c>
      <c r="B5" s="11" t="s">
        <v>6</v>
      </c>
      <c r="C5" s="11" t="s">
        <v>7</v>
      </c>
      <c r="D5" s="12">
        <v>25</v>
      </c>
      <c r="I5" s="5"/>
      <c r="K5"/>
    </row>
    <row r="6" spans="1:11" x14ac:dyDescent="0.25">
      <c r="A6" s="10" t="s">
        <v>8</v>
      </c>
      <c r="B6" s="11" t="s">
        <v>9</v>
      </c>
      <c r="C6" s="11" t="s">
        <v>10</v>
      </c>
      <c r="D6" s="12">
        <v>20</v>
      </c>
      <c r="I6" s="5"/>
      <c r="K6"/>
    </row>
    <row r="7" spans="1:11" x14ac:dyDescent="0.25">
      <c r="A7" s="10" t="s">
        <v>11</v>
      </c>
      <c r="B7" s="11" t="s">
        <v>12</v>
      </c>
      <c r="C7" s="11" t="s">
        <v>13</v>
      </c>
      <c r="D7" s="12">
        <v>25</v>
      </c>
      <c r="H7" s="34">
        <v>40544</v>
      </c>
      <c r="I7" s="5"/>
      <c r="K7"/>
    </row>
    <row r="8" spans="1:11" x14ac:dyDescent="0.25">
      <c r="A8" s="13"/>
      <c r="D8" s="13"/>
      <c r="E8" s="13"/>
      <c r="F8" s="13"/>
      <c r="G8" s="13"/>
      <c r="I8" s="14" t="s">
        <v>14</v>
      </c>
      <c r="J8" s="13"/>
    </row>
    <row r="9" spans="1:11" x14ac:dyDescent="0.25">
      <c r="A9" s="13"/>
      <c r="C9" s="15"/>
      <c r="D9" s="16"/>
      <c r="E9" s="16"/>
      <c r="F9" s="16"/>
      <c r="G9" s="17">
        <v>1</v>
      </c>
      <c r="H9" s="17">
        <v>20</v>
      </c>
      <c r="I9" s="18">
        <v>0.1</v>
      </c>
      <c r="J9" s="13"/>
    </row>
    <row r="10" spans="1:11" x14ac:dyDescent="0.25">
      <c r="A10" s="19" t="s">
        <v>15</v>
      </c>
      <c r="B10" s="14" t="s">
        <v>16</v>
      </c>
      <c r="C10" s="20" t="s">
        <v>1</v>
      </c>
      <c r="D10" s="19" t="s">
        <v>2</v>
      </c>
      <c r="E10" s="19" t="s">
        <v>3</v>
      </c>
      <c r="F10" s="21" t="s">
        <v>4</v>
      </c>
      <c r="G10" s="22" t="s">
        <v>17</v>
      </c>
      <c r="H10" s="22" t="s">
        <v>18</v>
      </c>
      <c r="I10" s="22" t="s">
        <v>19</v>
      </c>
      <c r="J10" s="13"/>
    </row>
    <row r="11" spans="1:11" x14ac:dyDescent="0.25">
      <c r="A11" s="13" t="s">
        <v>20</v>
      </c>
      <c r="B11" s="23">
        <v>32924</v>
      </c>
      <c r="C11" s="15" t="s">
        <v>5</v>
      </c>
      <c r="D11" s="24" t="str">
        <f>INDEX($B$5:$D$7,MATCH($C11,$A$5:$A$7),MATCH(D$10,$B$4:$D$4))</f>
        <v>Gonsalez</v>
      </c>
      <c r="E11" s="24" t="str">
        <f t="shared" ref="E11:F21" si="0">INDEX($B$5:$D$7,MATCH($C11,$A$5:$A$7),MATCH(E$10,$B$4:$D$4))</f>
        <v>Argentina</v>
      </c>
      <c r="F11" s="24" t="str">
        <f>INDEX($B$5:$D$7,MATCH($C11,$A$5:$A$7),MATCH(F$10,$B$4:$D$4))</f>
        <v>Gonsalez</v>
      </c>
      <c r="G11" s="13">
        <v>2</v>
      </c>
      <c r="H11" s="48">
        <f>(H$7-B11)/365.25</f>
        <v>20.862422997946613</v>
      </c>
      <c r="I11" s="25" t="e">
        <f>IF(AND(G11&gt;G$9,H11&lt;H$9)=TRUE,F11*G11-(F11*G11*I$9),G11*F11)</f>
        <v>#VALUE!</v>
      </c>
      <c r="J11" s="13"/>
    </row>
    <row r="12" spans="1:11" x14ac:dyDescent="0.25">
      <c r="A12" s="13" t="s">
        <v>21</v>
      </c>
      <c r="B12" s="23">
        <v>31243</v>
      </c>
      <c r="C12" s="15" t="s">
        <v>8</v>
      </c>
      <c r="D12" s="24" t="str">
        <f>INDEX($B$5:$D$7,MATCH($C12,$A$5:$A$7),MATCH(D$10,$B$4:$D$4))</f>
        <v>Schmidt</v>
      </c>
      <c r="E12" s="24" t="str">
        <f t="shared" si="0"/>
        <v>Vienna</v>
      </c>
      <c r="F12" s="24" t="str">
        <f t="shared" si="0"/>
        <v>Schmidt</v>
      </c>
      <c r="G12" s="13">
        <v>1</v>
      </c>
      <c r="H12" s="48">
        <f t="shared" ref="H12:H21" si="1">(H$7-B12)/365.25</f>
        <v>25.464750171115675</v>
      </c>
      <c r="I12" s="25" t="e">
        <f t="shared" ref="I12:I21" si="2">IF(AND(G12&gt;G$9,H12&lt;H$9)=TRUE,F12*G12-(F12*G12*I$9),G12*F12)</f>
        <v>#VALUE!</v>
      </c>
      <c r="J12" s="13"/>
    </row>
    <row r="13" spans="1:11" x14ac:dyDescent="0.25">
      <c r="A13" s="13" t="s">
        <v>22</v>
      </c>
      <c r="B13" s="23">
        <v>32000</v>
      </c>
      <c r="C13" s="15" t="s">
        <v>11</v>
      </c>
      <c r="D13" s="24" t="e">
        <f t="shared" ref="D12:D21" si="3">INDEX($B$5:$D$7,MATCH($C13,$A$5:$A$7),MATCH(D$10,$B$4:$D$4))</f>
        <v>#N/A</v>
      </c>
      <c r="E13" s="24" t="e">
        <f t="shared" si="0"/>
        <v>#N/A</v>
      </c>
      <c r="F13" s="24" t="e">
        <f t="shared" si="0"/>
        <v>#N/A</v>
      </c>
      <c r="G13" s="13">
        <v>1</v>
      </c>
      <c r="H13" s="48">
        <f t="shared" si="1"/>
        <v>23.392197125256672</v>
      </c>
      <c r="I13" s="25" t="e">
        <f t="shared" si="2"/>
        <v>#N/A</v>
      </c>
      <c r="J13" s="13"/>
    </row>
    <row r="14" spans="1:11" x14ac:dyDescent="0.25">
      <c r="A14" s="13" t="s">
        <v>23</v>
      </c>
      <c r="B14" s="23">
        <v>32329</v>
      </c>
      <c r="C14" s="15" t="s">
        <v>8</v>
      </c>
      <c r="D14" s="24" t="str">
        <f t="shared" si="3"/>
        <v>Schmidt</v>
      </c>
      <c r="E14" s="24" t="str">
        <f t="shared" si="0"/>
        <v>Vienna</v>
      </c>
      <c r="F14" s="24" t="str">
        <f>INDEX($B$5:$D$7,MATCH($C14,$A$5:$A$7),MATCH(F$10,$B$4:$D$4))</f>
        <v>Schmidt</v>
      </c>
      <c r="G14" s="13">
        <v>1</v>
      </c>
      <c r="H14" s="48">
        <f t="shared" si="1"/>
        <v>22.491444216290212</v>
      </c>
      <c r="I14" s="25" t="e">
        <f t="shared" si="2"/>
        <v>#VALUE!</v>
      </c>
      <c r="J14" s="13"/>
    </row>
    <row r="15" spans="1:11" x14ac:dyDescent="0.25">
      <c r="A15" s="13" t="s">
        <v>24</v>
      </c>
      <c r="B15" s="23">
        <v>33066</v>
      </c>
      <c r="C15" s="15" t="s">
        <v>11</v>
      </c>
      <c r="D15" s="24" t="e">
        <f t="shared" si="3"/>
        <v>#N/A</v>
      </c>
      <c r="E15" s="24" t="e">
        <f t="shared" si="0"/>
        <v>#N/A</v>
      </c>
      <c r="F15" s="24" t="e">
        <f t="shared" si="0"/>
        <v>#N/A</v>
      </c>
      <c r="G15" s="13">
        <v>1</v>
      </c>
      <c r="H15" s="48">
        <f t="shared" si="1"/>
        <v>20.473648186173854</v>
      </c>
      <c r="I15" s="25" t="e">
        <f t="shared" si="2"/>
        <v>#N/A</v>
      </c>
      <c r="J15" s="13"/>
    </row>
    <row r="16" spans="1:11" x14ac:dyDescent="0.25">
      <c r="A16" s="13" t="s">
        <v>25</v>
      </c>
      <c r="B16" s="23">
        <v>34571</v>
      </c>
      <c r="C16" s="15" t="s">
        <v>11</v>
      </c>
      <c r="D16" s="24" t="e">
        <f>INDEX($B$5:$D$7,MATCH($C16,$A$5:$A$7),MATCH(D$10,$B$4:$D$4))</f>
        <v>#N/A</v>
      </c>
      <c r="E16" s="24" t="e">
        <f>INDEX($B$5:$D$7,MATCH($C16,$A$5:$A$7),MATCH(E$10,$B$4:$D$4))</f>
        <v>#N/A</v>
      </c>
      <c r="F16" s="24" t="e">
        <f t="shared" si="0"/>
        <v>#N/A</v>
      </c>
      <c r="G16" s="13">
        <v>1</v>
      </c>
      <c r="H16" s="48">
        <f t="shared" si="1"/>
        <v>16.353182751540039</v>
      </c>
      <c r="I16" s="25" t="e">
        <f t="shared" si="2"/>
        <v>#N/A</v>
      </c>
      <c r="J16" s="13"/>
    </row>
    <row r="17" spans="1:11" x14ac:dyDescent="0.25">
      <c r="A17" s="13" t="s">
        <v>26</v>
      </c>
      <c r="B17" s="23">
        <v>32370</v>
      </c>
      <c r="C17" s="15" t="s">
        <v>5</v>
      </c>
      <c r="D17" s="24" t="str">
        <f t="shared" si="3"/>
        <v>Gonsalez</v>
      </c>
      <c r="E17" s="24" t="str">
        <f t="shared" si="0"/>
        <v>Argentina</v>
      </c>
      <c r="F17" s="24" t="str">
        <f t="shared" si="0"/>
        <v>Gonsalez</v>
      </c>
      <c r="G17" s="13">
        <v>2</v>
      </c>
      <c r="H17" s="48">
        <f t="shared" si="1"/>
        <v>22.379192334017795</v>
      </c>
      <c r="I17" s="25" t="e">
        <f t="shared" si="2"/>
        <v>#VALUE!</v>
      </c>
      <c r="J17" s="13"/>
    </row>
    <row r="18" spans="1:11" x14ac:dyDescent="0.25">
      <c r="A18" s="13" t="s">
        <v>27</v>
      </c>
      <c r="B18" s="23">
        <v>34500</v>
      </c>
      <c r="C18" s="15" t="s">
        <v>8</v>
      </c>
      <c r="D18" s="24" t="str">
        <f t="shared" si="3"/>
        <v>Schmidt</v>
      </c>
      <c r="E18" s="24" t="str">
        <f t="shared" si="0"/>
        <v>Vienna</v>
      </c>
      <c r="F18" s="24" t="str">
        <f t="shared" si="0"/>
        <v>Schmidt</v>
      </c>
      <c r="G18" s="13">
        <v>1</v>
      </c>
      <c r="H18" s="48">
        <f t="shared" si="1"/>
        <v>16.547570157426421</v>
      </c>
      <c r="I18" s="25" t="e">
        <f t="shared" si="2"/>
        <v>#VALUE!</v>
      </c>
      <c r="J18" s="13"/>
    </row>
    <row r="19" spans="1:11" x14ac:dyDescent="0.25">
      <c r="A19" s="13" t="s">
        <v>28</v>
      </c>
      <c r="B19" s="23">
        <v>32567</v>
      </c>
      <c r="C19" s="15" t="s">
        <v>8</v>
      </c>
      <c r="D19" s="24" t="str">
        <f t="shared" si="3"/>
        <v>Schmidt</v>
      </c>
      <c r="E19" s="24" t="str">
        <f t="shared" si="0"/>
        <v>Vienna</v>
      </c>
      <c r="F19" s="24" t="str">
        <f t="shared" si="0"/>
        <v>Schmidt</v>
      </c>
      <c r="G19" s="13">
        <v>1</v>
      </c>
      <c r="H19" s="48">
        <f t="shared" si="1"/>
        <v>21.839835728952771</v>
      </c>
      <c r="I19" s="25" t="e">
        <f t="shared" si="2"/>
        <v>#VALUE!</v>
      </c>
      <c r="J19" s="13"/>
    </row>
    <row r="20" spans="1:11" x14ac:dyDescent="0.25">
      <c r="A20" s="13" t="s">
        <v>29</v>
      </c>
      <c r="B20" s="26">
        <v>34028</v>
      </c>
      <c r="C20" s="15" t="s">
        <v>11</v>
      </c>
      <c r="D20" s="24" t="e">
        <f t="shared" si="3"/>
        <v>#N/A</v>
      </c>
      <c r="E20" s="24" t="e">
        <f t="shared" si="0"/>
        <v>#N/A</v>
      </c>
      <c r="F20" s="24" t="e">
        <f t="shared" si="0"/>
        <v>#N/A</v>
      </c>
      <c r="G20" s="13">
        <v>2</v>
      </c>
      <c r="H20" s="48">
        <f t="shared" si="1"/>
        <v>17.839835728952771</v>
      </c>
      <c r="I20" s="25" t="e">
        <f t="shared" si="2"/>
        <v>#N/A</v>
      </c>
      <c r="J20" s="13"/>
      <c r="K20"/>
    </row>
    <row r="21" spans="1:11" x14ac:dyDescent="0.25">
      <c r="A21" s="13" t="s">
        <v>30</v>
      </c>
      <c r="B21" s="23">
        <v>29051</v>
      </c>
      <c r="C21" s="15" t="s">
        <v>8</v>
      </c>
      <c r="D21" s="24" t="str">
        <f t="shared" si="3"/>
        <v>Schmidt</v>
      </c>
      <c r="E21" s="24" t="str">
        <f t="shared" si="0"/>
        <v>Vienna</v>
      </c>
      <c r="F21" s="24" t="str">
        <f t="shared" si="0"/>
        <v>Schmidt</v>
      </c>
      <c r="G21" s="13">
        <v>2</v>
      </c>
      <c r="H21" s="48">
        <f t="shared" si="1"/>
        <v>31.466119096509239</v>
      </c>
      <c r="I21" s="25" t="e">
        <f t="shared" si="2"/>
        <v>#VALUE!</v>
      </c>
      <c r="J21" s="13"/>
      <c r="K21"/>
    </row>
    <row r="22" spans="1:11" x14ac:dyDescent="0.25">
      <c r="A22" s="13"/>
      <c r="B22" s="13"/>
      <c r="C22" s="15"/>
      <c r="D22" s="13"/>
      <c r="E22" s="13"/>
      <c r="F22" s="13"/>
      <c r="G22" s="13"/>
      <c r="H22" s="13"/>
      <c r="I22" s="13"/>
      <c r="J22" s="13"/>
      <c r="K22"/>
    </row>
    <row r="23" spans="1:11" x14ac:dyDescent="0.25">
      <c r="A23" s="13"/>
      <c r="B23" s="13"/>
      <c r="C23" s="15"/>
      <c r="D23" s="13"/>
      <c r="E23" s="13"/>
      <c r="F23" s="13"/>
      <c r="G23" s="13"/>
      <c r="H23" s="13"/>
      <c r="I23" s="13"/>
      <c r="J23" s="13"/>
      <c r="K23"/>
    </row>
    <row r="24" spans="1:11" x14ac:dyDescent="0.25">
      <c r="A24" s="13"/>
      <c r="B24" s="13"/>
      <c r="C24" s="15"/>
      <c r="D24" s="13"/>
      <c r="E24" s="13"/>
      <c r="F24" s="13"/>
      <c r="G24" s="13"/>
      <c r="H24" s="13"/>
      <c r="I24" s="13"/>
      <c r="J24" s="13"/>
      <c r="K24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M15" sqref="M15"/>
    </sheetView>
  </sheetViews>
  <sheetFormatPr defaultRowHeight="15" x14ac:dyDescent="0.25"/>
  <cols>
    <col min="2" max="2" width="13.140625" customWidth="1"/>
    <col min="5" max="5" width="10" customWidth="1"/>
  </cols>
  <sheetData>
    <row r="1" spans="1:13" x14ac:dyDescent="0.25">
      <c r="A1" t="s">
        <v>31</v>
      </c>
      <c r="C1" s="27">
        <v>0</v>
      </c>
      <c r="D1" s="27">
        <v>10</v>
      </c>
      <c r="E1" s="27">
        <v>100</v>
      </c>
      <c r="F1" s="27">
        <v>1000</v>
      </c>
      <c r="G1" s="27">
        <v>10000</v>
      </c>
    </row>
    <row r="2" spans="1:13" x14ac:dyDescent="0.25">
      <c r="A2" s="28" t="s">
        <v>32</v>
      </c>
      <c r="B2" s="29">
        <v>1000</v>
      </c>
      <c r="C2" s="30">
        <v>150</v>
      </c>
      <c r="D2" s="30">
        <v>128</v>
      </c>
      <c r="E2" s="30">
        <v>103</v>
      </c>
      <c r="F2" s="30">
        <v>2</v>
      </c>
      <c r="G2" s="30">
        <v>3</v>
      </c>
    </row>
    <row r="3" spans="1:13" x14ac:dyDescent="0.25">
      <c r="A3" s="28"/>
      <c r="B3" s="29">
        <v>2000</v>
      </c>
      <c r="C3" s="30">
        <v>170</v>
      </c>
      <c r="D3" s="30">
        <v>148</v>
      </c>
      <c r="E3" s="30">
        <v>123</v>
      </c>
      <c r="F3" s="30">
        <v>4</v>
      </c>
      <c r="G3" s="30">
        <v>5</v>
      </c>
    </row>
    <row r="4" spans="1:13" x14ac:dyDescent="0.25">
      <c r="A4" s="28"/>
      <c r="B4" s="29">
        <v>3000</v>
      </c>
      <c r="C4" s="30">
        <v>180</v>
      </c>
      <c r="D4" s="30">
        <v>158</v>
      </c>
      <c r="E4" s="30">
        <v>133</v>
      </c>
      <c r="F4" s="30">
        <v>5</v>
      </c>
      <c r="G4" s="30">
        <v>6</v>
      </c>
    </row>
    <row r="5" spans="1:13" x14ac:dyDescent="0.25">
      <c r="A5" s="28"/>
      <c r="B5" s="29">
        <v>4000</v>
      </c>
      <c r="C5" s="30">
        <v>170</v>
      </c>
      <c r="D5" s="30">
        <v>148</v>
      </c>
      <c r="E5" s="30">
        <v>123</v>
      </c>
      <c r="F5" s="30">
        <v>4</v>
      </c>
      <c r="G5" s="30">
        <v>5</v>
      </c>
    </row>
    <row r="6" spans="1:13" x14ac:dyDescent="0.25">
      <c r="A6" s="28"/>
      <c r="B6" s="29">
        <v>5000</v>
      </c>
      <c r="C6" s="30">
        <v>190</v>
      </c>
      <c r="D6" s="30">
        <v>168</v>
      </c>
      <c r="E6" s="30">
        <v>143</v>
      </c>
      <c r="F6" s="30">
        <v>5</v>
      </c>
      <c r="G6" s="30">
        <v>6</v>
      </c>
    </row>
    <row r="7" spans="1:13" x14ac:dyDescent="0.25">
      <c r="A7" s="28"/>
      <c r="B7" s="29">
        <v>6000</v>
      </c>
      <c r="C7" s="30">
        <v>170</v>
      </c>
      <c r="D7" s="30">
        <v>148</v>
      </c>
      <c r="E7" s="30">
        <v>123</v>
      </c>
      <c r="F7" s="30">
        <v>4</v>
      </c>
      <c r="G7" s="30">
        <v>5</v>
      </c>
    </row>
    <row r="8" spans="1:13" x14ac:dyDescent="0.25">
      <c r="A8" s="28"/>
      <c r="B8" s="29">
        <v>7000</v>
      </c>
      <c r="C8" s="30">
        <v>170</v>
      </c>
      <c r="D8" s="30">
        <v>148</v>
      </c>
      <c r="E8" s="30">
        <v>123</v>
      </c>
      <c r="F8" s="30">
        <v>4</v>
      </c>
      <c r="G8" s="30">
        <v>5</v>
      </c>
    </row>
    <row r="9" spans="1:13" x14ac:dyDescent="0.25">
      <c r="A9" s="28"/>
      <c r="B9" s="29">
        <v>8000</v>
      </c>
      <c r="C9" s="30">
        <v>190</v>
      </c>
      <c r="D9" s="30">
        <v>168</v>
      </c>
      <c r="E9" s="30">
        <v>143</v>
      </c>
      <c r="F9" s="30">
        <v>5</v>
      </c>
      <c r="G9" s="30">
        <v>6</v>
      </c>
    </row>
    <row r="10" spans="1:13" x14ac:dyDescent="0.25">
      <c r="A10" s="28"/>
      <c r="B10" s="29">
        <v>9000</v>
      </c>
      <c r="C10" s="30">
        <v>170</v>
      </c>
      <c r="D10" s="30">
        <v>148</v>
      </c>
      <c r="E10" s="30">
        <v>123</v>
      </c>
      <c r="F10" s="30">
        <v>4</v>
      </c>
      <c r="G10" s="30">
        <v>5</v>
      </c>
    </row>
    <row r="14" spans="1:13" x14ac:dyDescent="0.25">
      <c r="A14" s="2" t="s">
        <v>32</v>
      </c>
      <c r="B14" s="2" t="s">
        <v>33</v>
      </c>
      <c r="C14" s="31" t="s">
        <v>34</v>
      </c>
      <c r="D14" s="31" t="s">
        <v>35</v>
      </c>
      <c r="E14" s="32" t="s">
        <v>36</v>
      </c>
      <c r="F14" s="33" t="s">
        <v>37</v>
      </c>
      <c r="H14" s="5"/>
      <c r="L14" s="47" t="s">
        <v>55</v>
      </c>
      <c r="M14" t="s">
        <v>37</v>
      </c>
    </row>
    <row r="15" spans="1:13" x14ac:dyDescent="0.25">
      <c r="A15">
        <v>2610</v>
      </c>
      <c r="B15">
        <v>9</v>
      </c>
      <c r="C15" s="1">
        <f>MATCH(A15,B$2:B$10,1)</f>
        <v>2</v>
      </c>
      <c r="D15" s="25">
        <f>MATCH(B15,C$1:G$1,1)</f>
        <v>1</v>
      </c>
      <c r="E15" s="1">
        <f>INDEX(C$2:G$10,C15,D15)</f>
        <v>170</v>
      </c>
      <c r="F15" s="25">
        <f>B15*E15</f>
        <v>1530</v>
      </c>
      <c r="G15" s="5"/>
      <c r="H15" s="5"/>
      <c r="L15">
        <f>INDEX(C$2:G$10,MATCH(A15,B$2:B$10,1),MATCH(B15,C$1:G$1,1))*B15</f>
        <v>1530</v>
      </c>
      <c r="M15">
        <f>INDEX($C$2:$G$10,MATCH(A15,$B$2:$B$10,1),MATCH(B15,$C$1:$G$1,1))*B15</f>
        <v>1530</v>
      </c>
    </row>
    <row r="16" spans="1:13" x14ac:dyDescent="0.25">
      <c r="A16">
        <v>9000</v>
      </c>
      <c r="B16">
        <v>30</v>
      </c>
      <c r="C16" s="1">
        <f>MATCH(A16,B$2:B$10,1)</f>
        <v>9</v>
      </c>
      <c r="D16" s="25">
        <f t="shared" ref="D16:D23" si="0">MATCH(B16,C$1:G$1,1)</f>
        <v>2</v>
      </c>
      <c r="E16" s="1">
        <f t="shared" ref="E16:E23" si="1">INDEX(C$2:G$10,C16,D16)</f>
        <v>148</v>
      </c>
      <c r="F16" s="25">
        <f t="shared" ref="F16:F23" si="2">B16*E16</f>
        <v>4440</v>
      </c>
      <c r="H16" s="5"/>
      <c r="L16">
        <f t="shared" ref="L16:L23" si="3">INDEX(C$2:G$10,MATCH(A16,B$2:B$10,1),MATCH(B16,C$1:G$1,1))*B16</f>
        <v>4440</v>
      </c>
      <c r="M16">
        <f t="shared" ref="M16:M23" si="4">INDEX($C$2:$G$10,MATCH(A16,$B$2:$B$10,1),MATCH(B16,$C$1:$G$1,1))*B16</f>
        <v>4440</v>
      </c>
    </row>
    <row r="17" spans="1:13" x14ac:dyDescent="0.25">
      <c r="A17">
        <v>2610</v>
      </c>
      <c r="B17">
        <v>20</v>
      </c>
      <c r="C17" s="1">
        <f t="shared" ref="C16:C23" si="5">MATCH(A17,B$2:B$10,1)</f>
        <v>2</v>
      </c>
      <c r="D17" s="25">
        <f t="shared" si="0"/>
        <v>2</v>
      </c>
      <c r="E17" s="1">
        <f t="shared" si="1"/>
        <v>148</v>
      </c>
      <c r="F17" s="25">
        <f t="shared" si="2"/>
        <v>2960</v>
      </c>
      <c r="H17" s="5"/>
      <c r="L17">
        <f t="shared" si="3"/>
        <v>2960</v>
      </c>
      <c r="M17">
        <f t="shared" si="4"/>
        <v>2960</v>
      </c>
    </row>
    <row r="18" spans="1:13" x14ac:dyDescent="0.25">
      <c r="A18">
        <v>4600</v>
      </c>
      <c r="B18">
        <v>150</v>
      </c>
      <c r="C18" s="1">
        <f t="shared" si="5"/>
        <v>4</v>
      </c>
      <c r="D18" s="25">
        <f t="shared" si="0"/>
        <v>3</v>
      </c>
      <c r="E18" s="1">
        <f t="shared" si="1"/>
        <v>123</v>
      </c>
      <c r="F18" s="25">
        <f t="shared" si="2"/>
        <v>18450</v>
      </c>
      <c r="H18" s="5"/>
      <c r="L18">
        <f t="shared" si="3"/>
        <v>18450</v>
      </c>
      <c r="M18">
        <f t="shared" si="4"/>
        <v>18450</v>
      </c>
    </row>
    <row r="19" spans="1:13" x14ac:dyDescent="0.25">
      <c r="A19">
        <v>8500</v>
      </c>
      <c r="B19">
        <v>25</v>
      </c>
      <c r="C19" s="1">
        <f t="shared" si="5"/>
        <v>8</v>
      </c>
      <c r="D19" s="25">
        <f t="shared" si="0"/>
        <v>2</v>
      </c>
      <c r="E19" s="1">
        <f t="shared" si="1"/>
        <v>168</v>
      </c>
      <c r="F19" s="25">
        <f t="shared" si="2"/>
        <v>4200</v>
      </c>
      <c r="H19" s="5"/>
      <c r="L19">
        <f t="shared" si="3"/>
        <v>4200</v>
      </c>
      <c r="M19">
        <f t="shared" si="4"/>
        <v>4200</v>
      </c>
    </row>
    <row r="20" spans="1:13" x14ac:dyDescent="0.25">
      <c r="A20">
        <v>6000</v>
      </c>
      <c r="B20">
        <v>500</v>
      </c>
      <c r="C20" s="1">
        <f t="shared" si="5"/>
        <v>6</v>
      </c>
      <c r="D20" s="25">
        <f t="shared" si="0"/>
        <v>3</v>
      </c>
      <c r="E20" s="1">
        <f t="shared" si="1"/>
        <v>123</v>
      </c>
      <c r="F20" s="25">
        <f t="shared" si="2"/>
        <v>61500</v>
      </c>
      <c r="H20" s="5"/>
      <c r="L20">
        <f t="shared" si="3"/>
        <v>61500</v>
      </c>
      <c r="M20">
        <f t="shared" si="4"/>
        <v>61500</v>
      </c>
    </row>
    <row r="21" spans="1:13" x14ac:dyDescent="0.25">
      <c r="A21">
        <v>9200</v>
      </c>
      <c r="B21">
        <v>1</v>
      </c>
      <c r="C21" s="1">
        <f t="shared" si="5"/>
        <v>9</v>
      </c>
      <c r="D21" s="25">
        <f t="shared" si="0"/>
        <v>1</v>
      </c>
      <c r="E21" s="1">
        <f t="shared" si="1"/>
        <v>170</v>
      </c>
      <c r="F21" s="25">
        <f t="shared" si="2"/>
        <v>170</v>
      </c>
      <c r="H21" s="5"/>
      <c r="L21">
        <f t="shared" si="3"/>
        <v>170</v>
      </c>
      <c r="M21">
        <f t="shared" si="4"/>
        <v>170</v>
      </c>
    </row>
    <row r="22" spans="1:13" x14ac:dyDescent="0.25">
      <c r="A22">
        <v>8000</v>
      </c>
      <c r="B22">
        <v>1010</v>
      </c>
      <c r="C22" s="1">
        <f t="shared" si="5"/>
        <v>8</v>
      </c>
      <c r="D22" s="25">
        <f t="shared" si="0"/>
        <v>4</v>
      </c>
      <c r="E22" s="1">
        <f t="shared" si="1"/>
        <v>5</v>
      </c>
      <c r="F22" s="25">
        <f t="shared" si="2"/>
        <v>5050</v>
      </c>
      <c r="H22" s="5"/>
      <c r="L22">
        <f t="shared" si="3"/>
        <v>5050</v>
      </c>
      <c r="M22">
        <f t="shared" si="4"/>
        <v>5050</v>
      </c>
    </row>
    <row r="23" spans="1:13" x14ac:dyDescent="0.25">
      <c r="A23">
        <v>2900</v>
      </c>
      <c r="B23">
        <v>9000</v>
      </c>
      <c r="C23" s="1">
        <f t="shared" si="5"/>
        <v>2</v>
      </c>
      <c r="D23" s="25">
        <f t="shared" si="0"/>
        <v>4</v>
      </c>
      <c r="E23" s="1">
        <f t="shared" si="1"/>
        <v>4</v>
      </c>
      <c r="F23" s="25">
        <f t="shared" si="2"/>
        <v>36000</v>
      </c>
      <c r="H23" s="5"/>
      <c r="L23">
        <f t="shared" si="3"/>
        <v>36000</v>
      </c>
      <c r="M23">
        <f t="shared" si="4"/>
        <v>36000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D5" sqref="D5"/>
    </sheetView>
  </sheetViews>
  <sheetFormatPr defaultRowHeight="15" x14ac:dyDescent="0.25"/>
  <cols>
    <col min="1" max="1" width="10.7109375" bestFit="1" customWidth="1"/>
    <col min="3" max="3" width="9" customWidth="1"/>
    <col min="4" max="4" width="12" customWidth="1"/>
    <col min="5" max="5" width="11.5703125" customWidth="1"/>
    <col min="6" max="6" width="10" customWidth="1"/>
    <col min="8" max="8" width="11.7109375" customWidth="1"/>
  </cols>
  <sheetData>
    <row r="1" spans="1:8" x14ac:dyDescent="0.25">
      <c r="A1" s="34">
        <v>40932</v>
      </c>
      <c r="D1" s="33" t="s">
        <v>41</v>
      </c>
    </row>
    <row r="2" spans="1:8" x14ac:dyDescent="0.25">
      <c r="C2" s="32"/>
      <c r="D2" s="46">
        <v>0.15</v>
      </c>
    </row>
    <row r="3" spans="1:8" x14ac:dyDescent="0.25">
      <c r="C3" s="32"/>
      <c r="D3" s="36" t="s">
        <v>42</v>
      </c>
    </row>
    <row r="4" spans="1:8" x14ac:dyDescent="0.25">
      <c r="A4" s="2" t="s">
        <v>43</v>
      </c>
      <c r="B4" s="33" t="s">
        <v>44</v>
      </c>
      <c r="C4" s="33"/>
      <c r="D4" s="33" t="s">
        <v>38</v>
      </c>
      <c r="E4" s="33" t="s">
        <v>39</v>
      </c>
      <c r="F4" s="33" t="s">
        <v>40</v>
      </c>
    </row>
    <row r="5" spans="1:8" x14ac:dyDescent="0.25">
      <c r="A5" s="28" t="s">
        <v>45</v>
      </c>
      <c r="B5" s="38">
        <v>10000</v>
      </c>
      <c r="C5" s="44" t="s">
        <v>39</v>
      </c>
      <c r="D5" s="40">
        <f>$B5*(1+$D$2)*INDEX(OEF3_Wisselkoers!$B$2:$D$4,MATCH(OEF3_stap1!$C5,OEF3_Wisselkoers!$A$2:$A$4,0),MATCH(D$4,OEF3_Wisselkoers!$B$1:$D$1,0))</f>
        <v>8834.3919999999998</v>
      </c>
      <c r="E5" s="40">
        <f>$B5*(1+$D$2)*INDEX(OEF3_Wisselkoers!$B$2:$D$4,MATCH(OEF3_stap1!$C5,OEF3_Wisselkoers!$A$2:$A$4,0),MATCH(E$4,OEF3_Wisselkoers!$B$1:$D$1,0))</f>
        <v>11500</v>
      </c>
      <c r="F5" s="40">
        <f>$B5*(1+$D$2)*INDEX(OEF3_Wisselkoers!$B$2:$D$4,MATCH(OEF3_stap1!$C5,OEF3_Wisselkoers!$A$2:$A$4,0),MATCH(F$4,OEF3_Wisselkoers!$B$1:$D$1,0))</f>
        <v>7390.59</v>
      </c>
    </row>
    <row r="6" spans="1:8" x14ac:dyDescent="0.25">
      <c r="A6" s="28" t="s">
        <v>46</v>
      </c>
      <c r="B6" s="38">
        <v>9000</v>
      </c>
      <c r="C6" s="44" t="s">
        <v>40</v>
      </c>
      <c r="D6" s="40">
        <f>$B6*(1+$D$2)*INDEX(OEF3_Wisselkoers!$B$2:$D$4,MATCH(OEF3_stap1!$C6,OEF3_Wisselkoers!$A$2:$A$4,0),MATCH(D$4,OEF3_Wisselkoers!$B$1:$D$1,0))</f>
        <v>12368.5605</v>
      </c>
      <c r="E6" s="40">
        <f>$B6*(1+$D$2)*INDEX(OEF3_Wisselkoers!$B$2:$D$4,MATCH(OEF3_stap1!$C6,OEF3_Wisselkoers!$A$2:$A$4,0),MATCH(E$4,OEF3_Wisselkoers!$B$1:$D$1,0))</f>
        <v>16105.324500000001</v>
      </c>
      <c r="F6" s="40">
        <f>$B6*(1+$D$2)*INDEX(OEF3_Wisselkoers!$B$2:$D$4,MATCH(OEF3_stap1!$C6,OEF3_Wisselkoers!$A$2:$A$4,0),MATCH(F$4,OEF3_Wisselkoers!$B$1:$D$1,0))</f>
        <v>10350</v>
      </c>
    </row>
    <row r="7" spans="1:8" x14ac:dyDescent="0.25">
      <c r="A7" s="28" t="s">
        <v>47</v>
      </c>
      <c r="B7" s="38">
        <v>14000</v>
      </c>
      <c r="C7" s="45" t="s">
        <v>38</v>
      </c>
      <c r="D7" s="40">
        <f>$B7*(1+$D$2)*INDEX(OEF3_Wisselkoers!$B$2:$D$4,MATCH(OEF3_stap1!$C7,OEF3_Wisselkoers!$A$2:$A$4,0),MATCH(D$4,OEF3_Wisselkoers!$B$1:$D$1,0))</f>
        <v>16099.999999999998</v>
      </c>
      <c r="E7" s="40">
        <f>$B7*(1+$D$2)*INDEX(OEF3_Wisselkoers!$B$2:$D$4,MATCH(OEF3_stap1!$C7,OEF3_Wisselkoers!$A$2:$A$4,0),MATCH(E$4,OEF3_Wisselkoers!$B$1:$D$1,0))</f>
        <v>20953.183999999997</v>
      </c>
      <c r="F7" s="40">
        <f>$B7*(1+$D$2)*INDEX(OEF3_Wisselkoers!$B$2:$D$4,MATCH(OEF3_stap1!$C7,OEF3_Wisselkoers!$A$2:$A$4,0),MATCH(F$4,OEF3_Wisselkoers!$B$1:$D$1,0))</f>
        <v>13470.274299999999</v>
      </c>
    </row>
    <row r="8" spans="1:8" x14ac:dyDescent="0.25">
      <c r="A8" s="28" t="s">
        <v>48</v>
      </c>
      <c r="B8" s="38">
        <v>75000</v>
      </c>
      <c r="C8" s="44" t="s">
        <v>39</v>
      </c>
      <c r="D8" s="40">
        <f>$B8*(1+$D$2)*INDEX(OEF3_Wisselkoers!$B$2:$D$4,MATCH(OEF3_stap1!$C8,OEF3_Wisselkoers!$A$2:$A$4,0),MATCH(D$4,OEF3_Wisselkoers!$B$1:$D$1,0))</f>
        <v>66257.94</v>
      </c>
      <c r="E8" s="40">
        <f>$B8*(1+$D$2)*INDEX(OEF3_Wisselkoers!$B$2:$D$4,MATCH(OEF3_stap1!$C8,OEF3_Wisselkoers!$A$2:$A$4,0),MATCH(E$4,OEF3_Wisselkoers!$B$1:$D$1,0))</f>
        <v>86250</v>
      </c>
      <c r="F8" s="40">
        <f>$B8*(1+$D$2)*INDEX(OEF3_Wisselkoers!$B$2:$D$4,MATCH(OEF3_stap1!$C8,OEF3_Wisselkoers!$A$2:$A$4,0),MATCH(F$4,OEF3_Wisselkoers!$B$1:$D$1,0))</f>
        <v>55429.425000000003</v>
      </c>
    </row>
    <row r="9" spans="1:8" x14ac:dyDescent="0.25">
      <c r="A9" s="28" t="s">
        <v>49</v>
      </c>
      <c r="B9" s="38">
        <v>25000</v>
      </c>
      <c r="C9" s="44" t="s">
        <v>40</v>
      </c>
      <c r="D9" s="40">
        <f>$B9*(1+$D$2)*INDEX(OEF3_Wisselkoers!$B$2:$D$4,MATCH(OEF3_stap1!$C9,OEF3_Wisselkoers!$A$2:$A$4,0),MATCH(D$4,OEF3_Wisselkoers!$B$1:$D$1,0))</f>
        <v>34357.112499999996</v>
      </c>
      <c r="E9" s="40">
        <f>$B9*(1+$D$2)*INDEX(OEF3_Wisselkoers!$B$2:$D$4,MATCH(OEF3_stap1!$C9,OEF3_Wisselkoers!$A$2:$A$4,0),MATCH(E$4,OEF3_Wisselkoers!$B$1:$D$1,0))</f>
        <v>44737.012499999997</v>
      </c>
      <c r="F9" s="40">
        <f>$B9*(1+$D$2)*INDEX(OEF3_Wisselkoers!$B$2:$D$4,MATCH(OEF3_stap1!$C9,OEF3_Wisselkoers!$A$2:$A$4,0),MATCH(F$4,OEF3_Wisselkoers!$B$1:$D$1,0))</f>
        <v>28749.999999999996</v>
      </c>
    </row>
    <row r="10" spans="1:8" x14ac:dyDescent="0.25">
      <c r="A10" s="28" t="s">
        <v>50</v>
      </c>
      <c r="B10" s="38">
        <v>18000</v>
      </c>
      <c r="C10" s="45" t="s">
        <v>38</v>
      </c>
      <c r="D10" s="40">
        <f>$B10*(1+$D$2)*INDEX(OEF3_Wisselkoers!$B$2:$D$4,MATCH(OEF3_stap1!$C10,OEF3_Wisselkoers!$A$2:$A$4,0),MATCH(D$4,OEF3_Wisselkoers!$B$1:$D$1,0))</f>
        <v>20700</v>
      </c>
      <c r="E10" s="40">
        <f>$B10*(1+$D$2)*INDEX(OEF3_Wisselkoers!$B$2:$D$4,MATCH(OEF3_stap1!$C10,OEF3_Wisselkoers!$A$2:$A$4,0),MATCH(E$4,OEF3_Wisselkoers!$B$1:$D$1,0))</f>
        <v>26939.807999999997</v>
      </c>
      <c r="F10" s="40">
        <f>$B10*(1+$D$2)*INDEX(OEF3_Wisselkoers!$B$2:$D$4,MATCH(OEF3_stap1!$C10,OEF3_Wisselkoers!$A$2:$A$4,0),MATCH(F$4,OEF3_Wisselkoers!$B$1:$D$1,0))</f>
        <v>17318.9241</v>
      </c>
    </row>
    <row r="11" spans="1:8" x14ac:dyDescent="0.25">
      <c r="A11" s="28" t="s">
        <v>51</v>
      </c>
      <c r="B11" s="38">
        <v>35000</v>
      </c>
      <c r="C11" s="44" t="s">
        <v>39</v>
      </c>
      <c r="D11" s="40">
        <f>$B11*(1+$D$2)*INDEX(OEF3_Wisselkoers!$B$2:$D$4,MATCH(OEF3_stap1!$C11,OEF3_Wisselkoers!$A$2:$A$4,0),MATCH(D$4,OEF3_Wisselkoers!$B$1:$D$1,0))</f>
        <v>30920.371999999999</v>
      </c>
      <c r="E11" s="40">
        <f>$B11*(1+$D$2)*INDEX(OEF3_Wisselkoers!$B$2:$D$4,MATCH(OEF3_stap1!$C11,OEF3_Wisselkoers!$A$2:$A$4,0),MATCH(E$4,OEF3_Wisselkoers!$B$1:$D$1,0))</f>
        <v>40250</v>
      </c>
      <c r="F11" s="40">
        <f>$B11*(1+$D$2)*INDEX(OEF3_Wisselkoers!$B$2:$D$4,MATCH(OEF3_stap1!$C11,OEF3_Wisselkoers!$A$2:$A$4,0),MATCH(F$4,OEF3_Wisselkoers!$B$1:$D$1,0))</f>
        <v>25867.064999999999</v>
      </c>
    </row>
    <row r="12" spans="1:8" x14ac:dyDescent="0.25">
      <c r="A12" s="28" t="s">
        <v>52</v>
      </c>
      <c r="B12" s="38">
        <v>40000</v>
      </c>
      <c r="C12" s="44" t="s">
        <v>40</v>
      </c>
      <c r="D12" s="40">
        <f>$B12*(1+$D$2)*INDEX(OEF3_Wisselkoers!$B$2:$D$4,MATCH(OEF3_stap1!$C12,OEF3_Wisselkoers!$A$2:$A$4,0),MATCH(D$4,OEF3_Wisselkoers!$B$1:$D$1,0))</f>
        <v>54971.380000000005</v>
      </c>
      <c r="E12" s="40">
        <f>$B12*(1+$D$2)*INDEX(OEF3_Wisselkoers!$B$2:$D$4,MATCH(OEF3_stap1!$C12,OEF3_Wisselkoers!$A$2:$A$4,0),MATCH(E$4,OEF3_Wisselkoers!$B$1:$D$1,0))</f>
        <v>71579.22</v>
      </c>
      <c r="F12" s="40">
        <f>$B12*(1+$D$2)*INDEX(OEF3_Wisselkoers!$B$2:$D$4,MATCH(OEF3_stap1!$C12,OEF3_Wisselkoers!$A$2:$A$4,0),MATCH(F$4,OEF3_Wisselkoers!$B$1:$D$1,0))</f>
        <v>46000</v>
      </c>
      <c r="H12" s="37"/>
    </row>
    <row r="13" spans="1:8" x14ac:dyDescent="0.25">
      <c r="A13" s="28" t="s">
        <v>53</v>
      </c>
      <c r="B13" s="38">
        <v>20000</v>
      </c>
      <c r="C13" s="45" t="s">
        <v>38</v>
      </c>
      <c r="D13" s="40">
        <f>$B13*(1+$D$2)*INDEX(OEF3_Wisselkoers!$B$2:$D$4,MATCH(OEF3_stap1!$C13,OEF3_Wisselkoers!$A$2:$A$4,0),MATCH(D$4,OEF3_Wisselkoers!$B$1:$D$1,0))</f>
        <v>23000</v>
      </c>
      <c r="E13" s="40">
        <f>$B13*(1+$D$2)*INDEX(OEF3_Wisselkoers!$B$2:$D$4,MATCH(OEF3_stap1!$C13,OEF3_Wisselkoers!$A$2:$A$4,0),MATCH(E$4,OEF3_Wisselkoers!$B$1:$D$1,0))</f>
        <v>29933.119999999999</v>
      </c>
      <c r="F13" s="40">
        <f>$B13*(1+$D$2)*INDEX(OEF3_Wisselkoers!$B$2:$D$4,MATCH(OEF3_stap1!$C13,OEF3_Wisselkoers!$A$2:$A$4,0),MATCH(F$4,OEF3_Wisselkoers!$B$1:$D$1,0))</f>
        <v>19243.249</v>
      </c>
      <c r="H13" s="39" t="s">
        <v>54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D4" sqref="D4"/>
    </sheetView>
  </sheetViews>
  <sheetFormatPr defaultRowHeight="15" x14ac:dyDescent="0.25"/>
  <cols>
    <col min="1" max="1" width="10.7109375" bestFit="1" customWidth="1"/>
    <col min="3" max="3" width="11.5703125" bestFit="1" customWidth="1"/>
  </cols>
  <sheetData>
    <row r="1" spans="1:4" x14ac:dyDescent="0.25">
      <c r="A1" s="41">
        <v>40932</v>
      </c>
      <c r="B1" s="42" t="s">
        <v>38</v>
      </c>
      <c r="C1" s="42" t="s">
        <v>39</v>
      </c>
      <c r="D1" s="42" t="s">
        <v>40</v>
      </c>
    </row>
    <row r="2" spans="1:4" x14ac:dyDescent="0.25">
      <c r="A2" s="43" t="s">
        <v>38</v>
      </c>
      <c r="B2" s="35">
        <v>1</v>
      </c>
      <c r="C2" s="35">
        <v>1.3014399999999999</v>
      </c>
      <c r="D2" s="35">
        <v>0.83666300000000005</v>
      </c>
    </row>
    <row r="3" spans="1:4" x14ac:dyDescent="0.25">
      <c r="A3" s="43" t="s">
        <v>39</v>
      </c>
      <c r="B3" s="35">
        <v>0.768208</v>
      </c>
      <c r="C3" s="35">
        <v>1</v>
      </c>
      <c r="D3" s="35">
        <v>0.64266000000000001</v>
      </c>
    </row>
    <row r="4" spans="1:4" x14ac:dyDescent="0.25">
      <c r="A4" s="43" t="s">
        <v>40</v>
      </c>
      <c r="B4" s="35">
        <v>1.19503</v>
      </c>
      <c r="C4" s="35">
        <v>1.5560700000000001</v>
      </c>
      <c r="D4" s="3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OEF1_Dansles</vt:lpstr>
      <vt:lpstr>OEF2_Postpakket</vt:lpstr>
      <vt:lpstr>OEF3_stap1</vt:lpstr>
      <vt:lpstr>OEF3_Wisselkoers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Verheyden</dc:creator>
  <cp:lastModifiedBy>Ellen</cp:lastModifiedBy>
  <dcterms:created xsi:type="dcterms:W3CDTF">2012-01-24T06:50:45Z</dcterms:created>
  <dcterms:modified xsi:type="dcterms:W3CDTF">2013-05-29T22:12:03Z</dcterms:modified>
</cp:coreProperties>
</file>