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155" windowHeight="8475" activeTab="4"/>
  </bookViews>
  <sheets>
    <sheet name="SR" sheetId="1" r:id="rId1"/>
    <sheet name="BSK" sheetId="2" r:id="rId2"/>
    <sheet name="TTSK" sheetId="3" r:id="rId3"/>
    <sheet name="TSK" sheetId="4" r:id="rId4"/>
    <sheet name="NSK" sheetId="5" r:id="rId5"/>
    <sheet name="ZSK" sheetId="6" r:id="rId6"/>
    <sheet name="BBSK" sheetId="7" r:id="rId7"/>
    <sheet name="PSK" sheetId="8" r:id="rId8"/>
    <sheet name="KSK" sheetId="9" r:id="rId9"/>
  </sheets>
  <calcPr calcId="124519"/>
</workbook>
</file>

<file path=xl/calcChain.xml><?xml version="1.0" encoding="utf-8"?>
<calcChain xmlns="http://schemas.openxmlformats.org/spreadsheetml/2006/main">
  <c r="K33" i="5"/>
  <c r="K32"/>
  <c r="K31"/>
  <c r="K30"/>
  <c r="K29"/>
  <c r="K28"/>
  <c r="K27"/>
  <c r="K26"/>
  <c r="K25"/>
  <c r="K24"/>
  <c r="J33"/>
  <c r="J32"/>
  <c r="J31"/>
  <c r="J30"/>
  <c r="J29"/>
  <c r="J28"/>
  <c r="J27"/>
  <c r="J26"/>
  <c r="J25"/>
  <c r="J24"/>
  <c r="H24"/>
  <c r="H25"/>
  <c r="H26"/>
  <c r="H27"/>
  <c r="H28"/>
  <c r="H29"/>
  <c r="H30"/>
  <c r="H31"/>
  <c r="H32"/>
  <c r="H33"/>
  <c r="H34"/>
  <c r="H23"/>
  <c r="G34"/>
  <c r="G24"/>
  <c r="G25"/>
  <c r="G26"/>
  <c r="G27"/>
  <c r="G28"/>
  <c r="G29"/>
  <c r="G30"/>
  <c r="G31"/>
  <c r="G32"/>
  <c r="G33"/>
  <c r="G23"/>
  <c r="E34"/>
  <c r="E24"/>
  <c r="E25"/>
  <c r="E26"/>
  <c r="E27"/>
  <c r="E28"/>
  <c r="E29"/>
  <c r="E30"/>
  <c r="E31"/>
  <c r="E32"/>
  <c r="E33"/>
  <c r="E23"/>
  <c r="D34"/>
  <c r="B19"/>
  <c r="E17"/>
  <c r="E7"/>
  <c r="E8"/>
  <c r="E9"/>
  <c r="E10"/>
  <c r="E11"/>
  <c r="E12"/>
  <c r="E13"/>
  <c r="E14"/>
  <c r="E15"/>
  <c r="E16"/>
  <c r="E6"/>
  <c r="D17"/>
  <c r="D10"/>
  <c r="D11"/>
  <c r="D12"/>
  <c r="D13"/>
  <c r="D14"/>
  <c r="D15"/>
  <c r="D16"/>
  <c r="D8"/>
  <c r="D9"/>
  <c r="D7"/>
  <c r="D6"/>
  <c r="F16"/>
  <c r="F15"/>
  <c r="F14"/>
  <c r="F13"/>
  <c r="F12"/>
  <c r="F11"/>
  <c r="F10"/>
  <c r="F9"/>
  <c r="F8"/>
  <c r="F7"/>
  <c r="F6"/>
  <c r="C7"/>
  <c r="C8"/>
  <c r="C9"/>
  <c r="C10"/>
  <c r="C11"/>
  <c r="C12"/>
  <c r="C13"/>
  <c r="C14"/>
  <c r="C15"/>
  <c r="C16"/>
  <c r="C17"/>
  <c r="C6"/>
  <c r="E24" i="1" l="1"/>
  <c r="G25"/>
  <c r="D24"/>
  <c r="D26"/>
  <c r="D25"/>
  <c r="C24"/>
  <c r="H40" l="1"/>
  <c r="L50" l="1"/>
  <c r="L49"/>
  <c r="L48"/>
  <c r="L47"/>
  <c r="L46"/>
  <c r="L45"/>
  <c r="L44"/>
  <c r="L43"/>
  <c r="L42"/>
  <c r="L41"/>
  <c r="L40"/>
  <c r="K50"/>
  <c r="K49"/>
  <c r="K48"/>
  <c r="K47"/>
  <c r="K46"/>
  <c r="K45"/>
  <c r="K44"/>
  <c r="K43"/>
  <c r="K42"/>
  <c r="K41"/>
  <c r="K40"/>
  <c r="F40"/>
  <c r="A17" i="3"/>
  <c r="A17" i="4"/>
  <c r="A17" i="5"/>
  <c r="A17" i="6"/>
  <c r="A18" i="7"/>
  <c r="A17" i="8"/>
  <c r="A17" i="9"/>
  <c r="A35" i="1"/>
  <c r="A17" i="2" l="1"/>
  <c r="C35" i="1"/>
  <c r="C34"/>
  <c r="C33"/>
  <c r="C32"/>
  <c r="C31"/>
  <c r="C30"/>
  <c r="C29"/>
  <c r="C28"/>
  <c r="C27"/>
  <c r="C26"/>
  <c r="C25"/>
  <c r="F41" l="1"/>
  <c r="F42"/>
  <c r="F43"/>
  <c r="F44"/>
  <c r="F45"/>
  <c r="F46"/>
  <c r="F47"/>
  <c r="F48"/>
  <c r="F49"/>
  <c r="F50"/>
  <c r="E51"/>
  <c r="G34"/>
  <c r="G33"/>
  <c r="D33" s="1"/>
  <c r="E33" s="1"/>
  <c r="G32"/>
  <c r="D32" s="1"/>
  <c r="E32" s="1"/>
  <c r="G31"/>
  <c r="D31" s="1"/>
  <c r="E31" s="1"/>
  <c r="G30"/>
  <c r="D30" s="1"/>
  <c r="E30" s="1"/>
  <c r="G29"/>
  <c r="D29" s="1"/>
  <c r="E29" s="1"/>
  <c r="G28"/>
  <c r="D28" s="1"/>
  <c r="E28" s="1"/>
  <c r="G27"/>
  <c r="D27" s="1"/>
  <c r="E27" s="1"/>
  <c r="G26"/>
  <c r="E26" s="1"/>
  <c r="H41" l="1"/>
  <c r="H42"/>
  <c r="H50"/>
  <c r="H43"/>
  <c r="H51"/>
  <c r="H44"/>
  <c r="H45"/>
  <c r="H46"/>
  <c r="H47"/>
  <c r="H48"/>
  <c r="H49"/>
  <c r="D34"/>
  <c r="E34" s="1"/>
  <c r="D35"/>
  <c r="E25"/>
  <c r="F51"/>
  <c r="E35" l="1"/>
  <c r="B38" s="1"/>
</calcChain>
</file>

<file path=xl/sharedStrings.xml><?xml version="1.0" encoding="utf-8"?>
<sst xmlns="http://schemas.openxmlformats.org/spreadsheetml/2006/main" count="300" uniqueCount="49">
  <si>
    <t>pi</t>
  </si>
  <si>
    <t>{Mi(h)-Mi(d)}*k(pi)*{1-k(pi)}</t>
  </si>
  <si>
    <t>do 100</t>
  </si>
  <si>
    <t>101 - 200</t>
  </si>
  <si>
    <t>201 - 300</t>
  </si>
  <si>
    <t>301 - 400</t>
  </si>
  <si>
    <t>401 - 500</t>
  </si>
  <si>
    <t>501 - 600</t>
  </si>
  <si>
    <t>601 - 700</t>
  </si>
  <si>
    <t>701 - 800</t>
  </si>
  <si>
    <t>801 - 900</t>
  </si>
  <si>
    <t>901 - 1000</t>
  </si>
  <si>
    <t>1001 +</t>
  </si>
  <si>
    <t>Spolu</t>
  </si>
  <si>
    <t>{Mi(h)-Mi(d)}*{1-k(pi)}</t>
  </si>
  <si>
    <t>Ginni index SR</t>
  </si>
  <si>
    <t>Trnavský samosprávny kraj</t>
  </si>
  <si>
    <t>Trenčiansky samosprávny kraj</t>
  </si>
  <si>
    <t>Nitriansky samosprávny kraj</t>
  </si>
  <si>
    <t>Žilinský samosprávny kraj</t>
  </si>
  <si>
    <t>Bánskobystrický samosprávny kraj</t>
  </si>
  <si>
    <t>Prešovský samosprávny kraj</t>
  </si>
  <si>
    <t>Košický samosprávny kraj</t>
  </si>
  <si>
    <t>Gini = 0</t>
  </si>
  <si>
    <t>absolútna rovnosť</t>
  </si>
  <si>
    <t>absolútna  nerovnosť</t>
  </si>
  <si>
    <t>Gini = 1</t>
  </si>
  <si>
    <t>Ginni index  BSK</t>
  </si>
  <si>
    <t>Ginni index</t>
  </si>
  <si>
    <t>SR/2012</t>
  </si>
  <si>
    <t>Gini index and measuring of income differentiation</t>
  </si>
  <si>
    <t>Mi(h) = upper level interval for i=1, 2....r</t>
  </si>
  <si>
    <t>Mi(d) =low level interval for i=1, 2....r</t>
  </si>
  <si>
    <t>pi =relative frequency in i- interval for i=1,2.....r</t>
  </si>
  <si>
    <t xml:space="preserve">k(pi) =cummulative sum of relative frequencies to i- income interval </t>
  </si>
  <si>
    <t>Households</t>
  </si>
  <si>
    <t>income</t>
  </si>
  <si>
    <t>cummulative frequency</t>
  </si>
  <si>
    <t>absolute equality</t>
  </si>
  <si>
    <t>absolute inequality</t>
  </si>
  <si>
    <t>Median of income interval</t>
  </si>
  <si>
    <t>population in income interval</t>
  </si>
  <si>
    <t>total income of population group in income interval</t>
  </si>
  <si>
    <t>share of population in income interval</t>
  </si>
  <si>
    <t>share of total income of population group in income interval</t>
  </si>
  <si>
    <t>share of population in cummulative frequncy</t>
  </si>
  <si>
    <t>income of population in cummulative frequency</t>
  </si>
  <si>
    <t>total</t>
  </si>
  <si>
    <t>cummulative frequency k(pi)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</si>
</sst>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5" xfId="0" applyBorder="1" applyAlignment="1"/>
    <xf numFmtId="0" fontId="0" fillId="0" borderId="0" xfId="0" applyBorder="1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Fill="1" applyBorder="1" applyAlignment="1"/>
    <xf numFmtId="164" fontId="0" fillId="0" borderId="0" xfId="0" applyNumberFormat="1" applyFill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autoTitleDeleted val="1"/>
    <c:plotArea>
      <c:layout/>
      <c:scatterChart>
        <c:scatterStyle val="smoothMarker"/>
        <c:ser>
          <c:idx val="0"/>
          <c:order val="0"/>
          <c:tx>
            <c:v>Equality line</c:v>
          </c:tx>
          <c:marker>
            <c:symbol val="none"/>
          </c:marker>
          <c:xVal>
            <c:numRef>
              <c:f>SR!$K$40:$K$50</c:f>
              <c:numCache>
                <c:formatCode>0.000</c:formatCode>
                <c:ptCount val="11"/>
                <c:pt idx="0">
                  <c:v>0.75049760287498068</c:v>
                </c:pt>
                <c:pt idx="1">
                  <c:v>2.9872911833401772</c:v>
                </c:pt>
                <c:pt idx="2">
                  <c:v>8.2584553255931343</c:v>
                </c:pt>
                <c:pt idx="3">
                  <c:v>21.003156933877015</c:v>
                </c:pt>
                <c:pt idx="4">
                  <c:v>41.051073279052559</c:v>
                </c:pt>
                <c:pt idx="5">
                  <c:v>57.914121982669563</c:v>
                </c:pt>
                <c:pt idx="6">
                  <c:v>69.774306690764334</c:v>
                </c:pt>
                <c:pt idx="7">
                  <c:v>79.621952591065906</c:v>
                </c:pt>
                <c:pt idx="8">
                  <c:v>86.284103124762964</c:v>
                </c:pt>
                <c:pt idx="9">
                  <c:v>90.555510510471237</c:v>
                </c:pt>
                <c:pt idx="10">
                  <c:v>100</c:v>
                </c:pt>
              </c:numCache>
            </c:numRef>
          </c:xVal>
          <c:yVal>
            <c:numRef>
              <c:f>SR!$K$40:$K$50</c:f>
              <c:numCache>
                <c:formatCode>0.000</c:formatCode>
                <c:ptCount val="11"/>
                <c:pt idx="0">
                  <c:v>0.75049760287498068</c:v>
                </c:pt>
                <c:pt idx="1">
                  <c:v>2.9872911833401772</c:v>
                </c:pt>
                <c:pt idx="2">
                  <c:v>8.2584553255931343</c:v>
                </c:pt>
                <c:pt idx="3">
                  <c:v>21.003156933877015</c:v>
                </c:pt>
                <c:pt idx="4">
                  <c:v>41.051073279052559</c:v>
                </c:pt>
                <c:pt idx="5">
                  <c:v>57.914121982669563</c:v>
                </c:pt>
                <c:pt idx="6">
                  <c:v>69.774306690764334</c:v>
                </c:pt>
                <c:pt idx="7">
                  <c:v>79.621952591065906</c:v>
                </c:pt>
                <c:pt idx="8">
                  <c:v>86.284103124762964</c:v>
                </c:pt>
                <c:pt idx="9">
                  <c:v>90.555510510471237</c:v>
                </c:pt>
                <c:pt idx="10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v>Lorenz curve</c:v>
          </c:tx>
          <c:marker>
            <c:symbol val="none"/>
          </c:marker>
          <c:xVal>
            <c:numRef>
              <c:f>SR!$K$40:$K$50</c:f>
              <c:numCache>
                <c:formatCode>0.000</c:formatCode>
                <c:ptCount val="11"/>
                <c:pt idx="0">
                  <c:v>0.75049760287498068</c:v>
                </c:pt>
                <c:pt idx="1">
                  <c:v>2.9872911833401772</c:v>
                </c:pt>
                <c:pt idx="2">
                  <c:v>8.2584553255931343</c:v>
                </c:pt>
                <c:pt idx="3">
                  <c:v>21.003156933877015</c:v>
                </c:pt>
                <c:pt idx="4">
                  <c:v>41.051073279052559</c:v>
                </c:pt>
                <c:pt idx="5">
                  <c:v>57.914121982669563</c:v>
                </c:pt>
                <c:pt idx="6">
                  <c:v>69.774306690764334</c:v>
                </c:pt>
                <c:pt idx="7">
                  <c:v>79.621952591065906</c:v>
                </c:pt>
                <c:pt idx="8">
                  <c:v>86.284103124762964</c:v>
                </c:pt>
                <c:pt idx="9">
                  <c:v>90.555510510471237</c:v>
                </c:pt>
                <c:pt idx="10">
                  <c:v>100</c:v>
                </c:pt>
              </c:numCache>
            </c:numRef>
          </c:xVal>
          <c:yVal>
            <c:numRef>
              <c:f>SR!$L$40:$L$50</c:f>
              <c:numCache>
                <c:formatCode>0.0000</c:formatCode>
                <c:ptCount val="11"/>
                <c:pt idx="0">
                  <c:v>6.391812634662665E-2</c:v>
                </c:pt>
                <c:pt idx="1">
                  <c:v>0.63542556676938178</c:v>
                </c:pt>
                <c:pt idx="2">
                  <c:v>2.8800892029199807</c:v>
                </c:pt>
                <c:pt idx="3">
                  <c:v>10.478144295560053</c:v>
                </c:pt>
                <c:pt idx="4">
                  <c:v>25.845051805002086</c:v>
                </c:pt>
                <c:pt idx="5">
                  <c:v>41.643102602871558</c:v>
                </c:pt>
                <c:pt idx="6">
                  <c:v>54.774457270641207</c:v>
                </c:pt>
                <c:pt idx="7">
                  <c:v>67.354971967711521</c:v>
                </c:pt>
                <c:pt idx="8">
                  <c:v>77.000768336242402</c:v>
                </c:pt>
                <c:pt idx="9">
                  <c:v>83.912698184283258</c:v>
                </c:pt>
                <c:pt idx="10">
                  <c:v>100</c:v>
                </c:pt>
              </c:numCache>
            </c:numRef>
          </c:yVal>
          <c:smooth val="1"/>
        </c:ser>
        <c:dLbls>
          <c:dLblPos val="r"/>
        </c:dLbls>
        <c:axId val="87118592"/>
        <c:axId val="87120128"/>
      </c:scatterChart>
      <c:valAx>
        <c:axId val="87118592"/>
        <c:scaling>
          <c:orientation val="minMax"/>
          <c:max val="100"/>
        </c:scaling>
        <c:axPos val="b"/>
        <c:numFmt formatCode="0.000" sourceLinked="1"/>
        <c:tickLblPos val="nextTo"/>
        <c:crossAx val="87120128"/>
        <c:crosses val="autoZero"/>
        <c:crossBetween val="midCat"/>
      </c:valAx>
      <c:valAx>
        <c:axId val="87120128"/>
        <c:scaling>
          <c:orientation val="minMax"/>
          <c:max val="100"/>
        </c:scaling>
        <c:axPos val="l"/>
        <c:majorGridlines/>
        <c:numFmt formatCode="0.000" sourceLinked="1"/>
        <c:tickLblPos val="nextTo"/>
        <c:crossAx val="87118592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autoTitleDeleted val="1"/>
    <c:plotArea>
      <c:layout/>
      <c:scatterChart>
        <c:scatterStyle val="smoothMarker"/>
        <c:ser>
          <c:idx val="0"/>
          <c:order val="0"/>
          <c:tx>
            <c:v>Equality line</c:v>
          </c:tx>
          <c:marker>
            <c:symbol val="none"/>
          </c:marker>
          <c:xVal>
            <c:numRef>
              <c:f>NSK!$J$23:$J$33</c:f>
              <c:numCache>
                <c:formatCode>0.0000</c:formatCode>
                <c:ptCount val="11"/>
                <c:pt idx="0">
                  <c:v>0.52072389408254416</c:v>
                </c:pt>
                <c:pt idx="1">
                  <c:v>3.93045298776318</c:v>
                </c:pt>
                <c:pt idx="2">
                  <c:v>9.7615672910514188</c:v>
                </c:pt>
                <c:pt idx="3">
                  <c:v>24.066383700539827</c:v>
                </c:pt>
                <c:pt idx="4">
                  <c:v>45.604792340812452</c:v>
                </c:pt>
                <c:pt idx="5">
                  <c:v>63.077886999476604</c:v>
                </c:pt>
                <c:pt idx="6">
                  <c:v>74.763802239532993</c:v>
                </c:pt>
                <c:pt idx="7">
                  <c:v>82.314107682492136</c:v>
                </c:pt>
                <c:pt idx="8">
                  <c:v>88.704914212362127</c:v>
                </c:pt>
                <c:pt idx="9">
                  <c:v>91.33145623130379</c:v>
                </c:pt>
                <c:pt idx="10">
                  <c:v>100</c:v>
                </c:pt>
              </c:numCache>
            </c:numRef>
          </c:xVal>
          <c:yVal>
            <c:numRef>
              <c:f>NSK!$J$23:$J$33</c:f>
              <c:numCache>
                <c:formatCode>0.0000</c:formatCode>
                <c:ptCount val="11"/>
                <c:pt idx="0">
                  <c:v>0.52072389408254416</c:v>
                </c:pt>
                <c:pt idx="1">
                  <c:v>3.93045298776318</c:v>
                </c:pt>
                <c:pt idx="2">
                  <c:v>9.7615672910514188</c:v>
                </c:pt>
                <c:pt idx="3">
                  <c:v>24.066383700539827</c:v>
                </c:pt>
                <c:pt idx="4">
                  <c:v>45.604792340812452</c:v>
                </c:pt>
                <c:pt idx="5">
                  <c:v>63.077886999476604</c:v>
                </c:pt>
                <c:pt idx="6">
                  <c:v>74.763802239532993</c:v>
                </c:pt>
                <c:pt idx="7">
                  <c:v>82.314107682492136</c:v>
                </c:pt>
                <c:pt idx="8">
                  <c:v>88.704914212362127</c:v>
                </c:pt>
                <c:pt idx="9">
                  <c:v>91.33145623130379</c:v>
                </c:pt>
                <c:pt idx="10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v>Lorenz curve</c:v>
          </c:tx>
          <c:marker>
            <c:symbol val="none"/>
          </c:marker>
          <c:xVal>
            <c:numRef>
              <c:f>NSK!$J$23:$J$33</c:f>
              <c:numCache>
                <c:formatCode>0.0000</c:formatCode>
                <c:ptCount val="11"/>
                <c:pt idx="0">
                  <c:v>0.52072389408254416</c:v>
                </c:pt>
                <c:pt idx="1">
                  <c:v>3.93045298776318</c:v>
                </c:pt>
                <c:pt idx="2">
                  <c:v>9.7615672910514188</c:v>
                </c:pt>
                <c:pt idx="3">
                  <c:v>24.066383700539827</c:v>
                </c:pt>
                <c:pt idx="4">
                  <c:v>45.604792340812452</c:v>
                </c:pt>
                <c:pt idx="5">
                  <c:v>63.077886999476604</c:v>
                </c:pt>
                <c:pt idx="6">
                  <c:v>74.763802239532993</c:v>
                </c:pt>
                <c:pt idx="7">
                  <c:v>82.314107682492136</c:v>
                </c:pt>
                <c:pt idx="8">
                  <c:v>88.704914212362127</c:v>
                </c:pt>
                <c:pt idx="9">
                  <c:v>91.33145623130379</c:v>
                </c:pt>
                <c:pt idx="10">
                  <c:v>100</c:v>
                </c:pt>
              </c:numCache>
            </c:numRef>
          </c:xVal>
          <c:yVal>
            <c:numRef>
              <c:f>NSK!$K$23:$K$33</c:f>
              <c:numCache>
                <c:formatCode>0.0000</c:formatCode>
                <c:ptCount val="11"/>
                <c:pt idx="0">
                  <c:v>4.6361600757568282E-2</c:v>
                </c:pt>
                <c:pt idx="1">
                  <c:v>0.95709664131801631</c:v>
                </c:pt>
                <c:pt idx="2">
                  <c:v>3.5529040967940428</c:v>
                </c:pt>
                <c:pt idx="3">
                  <c:v>12.468107266390085</c:v>
                </c:pt>
                <c:pt idx="4">
                  <c:v>29.726765882079626</c:v>
                </c:pt>
                <c:pt idx="5">
                  <c:v>46.839264704331697</c:v>
                </c:pt>
                <c:pt idx="6">
                  <c:v>60.364879063570498</c:v>
                </c:pt>
                <c:pt idx="7">
                  <c:v>70.448272120487104</c:v>
                </c:pt>
                <c:pt idx="8">
                  <c:v>80.121145617944364</c:v>
                </c:pt>
                <c:pt idx="9">
                  <c:v>84.564274083797159</c:v>
                </c:pt>
                <c:pt idx="10">
                  <c:v>100.00000000000001</c:v>
                </c:pt>
              </c:numCache>
            </c:numRef>
          </c:yVal>
          <c:smooth val="1"/>
        </c:ser>
        <c:axId val="82609280"/>
        <c:axId val="82635392"/>
      </c:scatterChart>
      <c:valAx>
        <c:axId val="82609280"/>
        <c:scaling>
          <c:orientation val="minMax"/>
          <c:max val="100"/>
        </c:scaling>
        <c:axPos val="b"/>
        <c:numFmt formatCode="0.0000" sourceLinked="1"/>
        <c:tickLblPos val="nextTo"/>
        <c:crossAx val="82635392"/>
        <c:crosses val="autoZero"/>
        <c:crossBetween val="midCat"/>
      </c:valAx>
      <c:valAx>
        <c:axId val="82635392"/>
        <c:scaling>
          <c:orientation val="minMax"/>
          <c:max val="100"/>
        </c:scaling>
        <c:axPos val="l"/>
        <c:majorGridlines/>
        <c:numFmt formatCode="0.0000" sourceLinked="1"/>
        <c:tickLblPos val="nextTo"/>
        <c:crossAx val="82609280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2</xdr:row>
      <xdr:rowOff>114300</xdr:rowOff>
    </xdr:from>
    <xdr:to>
      <xdr:col>4</xdr:col>
      <xdr:colOff>590550</xdr:colOff>
      <xdr:row>9</xdr:row>
      <xdr:rowOff>177165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114300"/>
          <a:ext cx="4667250" cy="14001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165735</xdr:colOff>
      <xdr:row>15</xdr:row>
      <xdr:rowOff>83820</xdr:rowOff>
    </xdr:from>
    <xdr:to>
      <xdr:col>13</xdr:col>
      <xdr:colOff>302895</xdr:colOff>
      <xdr:row>35</xdr:row>
      <xdr:rowOff>49530</xdr:rowOff>
    </xdr:to>
    <xdr:graphicFrame macro="">
      <xdr:nvGraphicFramePr>
        <xdr:cNvPr id="12" name="Graf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0</xdr:row>
      <xdr:rowOff>9525</xdr:rowOff>
    </xdr:from>
    <xdr:to>
      <xdr:col>16</xdr:col>
      <xdr:colOff>451485</xdr:colOff>
      <xdr:row>19</xdr:row>
      <xdr:rowOff>165735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4"/>
  <sheetViews>
    <sheetView topLeftCell="D30" workbookViewId="0">
      <selection activeCell="K42" sqref="K42"/>
    </sheetView>
  </sheetViews>
  <sheetFormatPr defaultRowHeight="15"/>
  <cols>
    <col min="1" max="1" width="18.5703125" customWidth="1"/>
    <col min="3" max="3" width="9.140625" style="1"/>
    <col min="4" max="4" width="29" customWidth="1"/>
    <col min="5" max="5" width="20.140625" customWidth="1"/>
    <col min="7" max="7" width="17" customWidth="1"/>
    <col min="8" max="8" width="19.28515625" customWidth="1"/>
    <col min="9" max="9" width="26.140625" customWidth="1"/>
    <col min="10" max="10" width="8.85546875" style="12"/>
    <col min="11" max="11" width="19.7109375" customWidth="1"/>
    <col min="12" max="12" width="21" customWidth="1"/>
  </cols>
  <sheetData>
    <row r="1" spans="1:15" s="2" customFormat="1">
      <c r="J1" s="12"/>
    </row>
    <row r="2" spans="1:15" s="2" customFormat="1">
      <c r="A2" s="3" t="s">
        <v>30</v>
      </c>
      <c r="B2" s="3"/>
      <c r="C2" s="3"/>
      <c r="D2" s="3"/>
      <c r="F2" s="3"/>
      <c r="G2" s="3"/>
      <c r="H2" s="3"/>
      <c r="J2" s="12"/>
    </row>
    <row r="3" spans="1:15" s="2" customFormat="1">
      <c r="F3" s="29"/>
      <c r="G3" s="29"/>
      <c r="H3" s="29"/>
      <c r="I3" s="29"/>
      <c r="J3" s="29"/>
      <c r="K3" s="29"/>
      <c r="L3" s="29"/>
    </row>
    <row r="4" spans="1:15" s="2" customFormat="1">
      <c r="F4" s="29"/>
      <c r="G4" s="29"/>
      <c r="H4" s="29"/>
      <c r="I4" s="29"/>
      <c r="J4" s="29"/>
      <c r="K4" s="29"/>
      <c r="L4" s="29"/>
    </row>
    <row r="5" spans="1:15" s="2" customFormat="1">
      <c r="F5" s="29"/>
      <c r="G5" s="29"/>
      <c r="H5" s="29"/>
      <c r="I5" s="29"/>
      <c r="J5" s="29"/>
      <c r="K5" s="29"/>
      <c r="L5" s="29"/>
    </row>
    <row r="6" spans="1:15" s="2" customFormat="1">
      <c r="F6" s="29"/>
      <c r="G6" s="29"/>
      <c r="H6" s="29"/>
      <c r="I6" s="29"/>
      <c r="J6" s="29"/>
      <c r="K6" s="29"/>
      <c r="L6" s="29"/>
    </row>
    <row r="7" spans="1:15" s="2" customFormat="1">
      <c r="F7" s="29"/>
      <c r="G7" s="29"/>
      <c r="H7" s="29"/>
      <c r="I7" s="29"/>
      <c r="J7" s="29"/>
      <c r="K7" s="29"/>
      <c r="L7" s="29"/>
    </row>
    <row r="8" spans="1:15" s="2" customFormat="1">
      <c r="E8" s="17"/>
      <c r="F8" s="29"/>
      <c r="G8" s="29"/>
      <c r="H8" s="29"/>
      <c r="I8" s="29"/>
      <c r="J8" s="29"/>
      <c r="K8" s="29"/>
      <c r="L8" s="29"/>
      <c r="M8" s="17"/>
      <c r="N8" s="17"/>
      <c r="O8" s="17"/>
    </row>
    <row r="9" spans="1:15" s="2" customFormat="1">
      <c r="E9" s="17"/>
      <c r="F9" s="29"/>
      <c r="G9" s="29"/>
      <c r="H9" s="29"/>
      <c r="I9" s="29"/>
      <c r="J9" s="29"/>
      <c r="K9" s="29"/>
      <c r="L9" s="29"/>
      <c r="M9" s="17"/>
      <c r="N9" s="17"/>
      <c r="O9" s="17"/>
    </row>
    <row r="10" spans="1:15" s="2" customFormat="1">
      <c r="E10" s="17"/>
      <c r="F10" s="29"/>
      <c r="G10" s="29"/>
      <c r="H10" s="29"/>
      <c r="I10" s="29"/>
      <c r="J10" s="29"/>
      <c r="K10" s="29"/>
      <c r="L10" s="29"/>
      <c r="M10" s="17"/>
      <c r="N10" s="17"/>
      <c r="O10" s="17"/>
    </row>
    <row r="11" spans="1:15" s="2" customFormat="1">
      <c r="E11" s="17"/>
      <c r="F11" s="29"/>
      <c r="G11" s="29"/>
      <c r="H11" s="29"/>
      <c r="I11" s="29"/>
      <c r="J11" s="29"/>
      <c r="K11" s="29"/>
      <c r="L11" s="29"/>
      <c r="M11" s="17"/>
      <c r="N11" s="17"/>
      <c r="O11" s="17"/>
    </row>
    <row r="12" spans="1:15" s="2" customFormat="1">
      <c r="A12" s="12" t="s">
        <v>31</v>
      </c>
      <c r="E12" s="17"/>
      <c r="F12" s="29"/>
      <c r="G12" s="29"/>
      <c r="H12" s="29"/>
      <c r="I12" s="29"/>
      <c r="J12" s="29"/>
      <c r="K12" s="29"/>
      <c r="L12" s="29"/>
      <c r="M12" s="17"/>
      <c r="N12" s="17"/>
      <c r="O12" s="17"/>
    </row>
    <row r="13" spans="1:15" s="2" customFormat="1">
      <c r="A13" s="2" t="s">
        <v>32</v>
      </c>
      <c r="E13" s="17"/>
      <c r="F13" s="29"/>
      <c r="G13" s="29"/>
      <c r="H13" s="29"/>
      <c r="I13" s="29"/>
      <c r="J13" s="29"/>
      <c r="K13" s="29"/>
      <c r="L13" s="29"/>
      <c r="M13" s="17"/>
      <c r="N13" s="17"/>
      <c r="O13" s="17"/>
    </row>
    <row r="14" spans="1:15" s="2" customFormat="1">
      <c r="A14" s="2" t="s">
        <v>33</v>
      </c>
      <c r="E14" s="17"/>
      <c r="F14" s="29"/>
      <c r="G14" s="29"/>
      <c r="H14" s="29"/>
      <c r="I14" s="29"/>
      <c r="J14" s="29"/>
      <c r="K14" s="29"/>
      <c r="L14" s="29"/>
      <c r="M14" s="17"/>
      <c r="N14" s="17"/>
      <c r="O14" s="17"/>
    </row>
    <row r="15" spans="1:15" s="2" customFormat="1">
      <c r="A15" s="2" t="s">
        <v>34</v>
      </c>
      <c r="F15" s="29"/>
      <c r="G15" s="29"/>
      <c r="H15" s="29"/>
      <c r="I15" s="29"/>
      <c r="J15" s="29"/>
      <c r="K15" s="29"/>
      <c r="L15" s="29"/>
    </row>
    <row r="16" spans="1:15" s="2" customFormat="1">
      <c r="F16" s="29"/>
      <c r="G16" s="29"/>
      <c r="H16" s="29"/>
      <c r="I16" s="29"/>
      <c r="J16" s="29"/>
      <c r="K16" s="29"/>
      <c r="L16" s="29"/>
    </row>
    <row r="17" spans="1:17">
      <c r="F17" s="29"/>
      <c r="G17" s="29"/>
      <c r="H17" s="29"/>
      <c r="I17" s="29"/>
      <c r="J17" s="29"/>
      <c r="K17" s="29"/>
      <c r="L17" s="29"/>
    </row>
    <row r="18" spans="1:17">
      <c r="F18" s="29"/>
      <c r="G18" s="29"/>
      <c r="H18" s="29"/>
      <c r="I18" s="29"/>
      <c r="J18" s="29"/>
      <c r="K18" s="29"/>
      <c r="L18" s="29"/>
    </row>
    <row r="19" spans="1:17">
      <c r="A19" s="6"/>
      <c r="F19" s="29"/>
      <c r="G19" s="29"/>
      <c r="H19" s="29"/>
      <c r="I19" s="29"/>
      <c r="J19" s="29"/>
      <c r="K19" s="29"/>
      <c r="L19" s="29"/>
    </row>
    <row r="20" spans="1:17">
      <c r="F20" s="29"/>
      <c r="G20" s="29"/>
      <c r="H20" s="29"/>
      <c r="I20" s="29"/>
      <c r="J20" s="29"/>
      <c r="K20" s="29"/>
      <c r="L20" s="29"/>
    </row>
    <row r="21" spans="1:17" s="2" customFormat="1">
      <c r="J21" s="12"/>
    </row>
    <row r="22" spans="1:17">
      <c r="B22" s="6" t="s">
        <v>29</v>
      </c>
    </row>
    <row r="23" spans="1:17">
      <c r="A23" s="14" t="s">
        <v>35</v>
      </c>
      <c r="B23" s="4" t="s">
        <v>36</v>
      </c>
      <c r="C23" s="4" t="s">
        <v>0</v>
      </c>
      <c r="D23" s="4" t="s">
        <v>1</v>
      </c>
      <c r="E23" s="4" t="s">
        <v>14</v>
      </c>
      <c r="F23" s="4"/>
      <c r="G23" s="39" t="s">
        <v>37</v>
      </c>
      <c r="H23" s="40"/>
    </row>
    <row r="24" spans="1:17">
      <c r="A24" s="14">
        <v>14347</v>
      </c>
      <c r="B24" s="5" t="s">
        <v>2</v>
      </c>
      <c r="C24" s="5">
        <f>A24/$A$35</f>
        <v>7.5049760287498072E-3</v>
      </c>
      <c r="D24" s="5">
        <f>100*$G$24*(1-$G$24)</f>
        <v>0.74486749750000003</v>
      </c>
      <c r="E24" s="35">
        <f>D24/G24</f>
        <v>99.249499999999998</v>
      </c>
      <c r="F24" s="36"/>
      <c r="G24" s="33">
        <v>7.5050000000000004E-3</v>
      </c>
      <c r="H24" s="33"/>
    </row>
    <row r="25" spans="1:17">
      <c r="A25" s="14">
        <v>42760</v>
      </c>
      <c r="B25" s="5" t="s">
        <v>3</v>
      </c>
      <c r="C25" s="14">
        <f t="shared" ref="C25:C35" si="0">A25/$A$35</f>
        <v>2.2367935804651965E-2</v>
      </c>
      <c r="D25" s="5">
        <f>99*G25*(1-G25)</f>
        <v>2.869071576227562</v>
      </c>
      <c r="E25" s="35">
        <f t="shared" ref="E25:E34" si="1">D25/G25</f>
        <v>96.042581728493218</v>
      </c>
      <c r="F25" s="36"/>
      <c r="G25" s="33">
        <f>C24+C25</f>
        <v>2.9872911833401773E-2</v>
      </c>
      <c r="H25" s="33"/>
    </row>
    <row r="26" spans="1:17">
      <c r="A26" s="14">
        <v>100767</v>
      </c>
      <c r="B26" s="5" t="s">
        <v>4</v>
      </c>
      <c r="C26" s="14">
        <f t="shared" si="0"/>
        <v>5.2711641422529577E-2</v>
      </c>
      <c r="D26" s="5">
        <f>99*G26*(1-G26)</f>
        <v>7.5006701371255087</v>
      </c>
      <c r="E26" s="35">
        <f t="shared" si="1"/>
        <v>90.824129227662795</v>
      </c>
      <c r="F26" s="36"/>
      <c r="G26" s="33">
        <f>C24+C25+C26</f>
        <v>8.2584553255931351E-2</v>
      </c>
      <c r="H26" s="33"/>
    </row>
    <row r="27" spans="1:17">
      <c r="A27" s="14">
        <v>243636</v>
      </c>
      <c r="B27" s="5" t="s">
        <v>5</v>
      </c>
      <c r="C27" s="14">
        <f t="shared" si="0"/>
        <v>0.12744701608283879</v>
      </c>
      <c r="D27" s="5">
        <f t="shared" ref="D27:D33" si="2">99*G27*(1-G27)</f>
        <v>16.425912612766489</v>
      </c>
      <c r="E27" s="35">
        <f t="shared" si="1"/>
        <v>78.206874635461745</v>
      </c>
      <c r="F27" s="36"/>
      <c r="G27" s="33">
        <f>C24+C25+C26+C27</f>
        <v>0.21003156933877015</v>
      </c>
      <c r="H27" s="33"/>
      <c r="K27" s="12"/>
    </row>
    <row r="28" spans="1:17">
      <c r="A28" s="14">
        <v>383249</v>
      </c>
      <c r="B28" s="5" t="s">
        <v>6</v>
      </c>
      <c r="C28" s="14">
        <f t="shared" si="0"/>
        <v>0.2004791634517554</v>
      </c>
      <c r="D28" s="5">
        <f t="shared" si="2"/>
        <v>23.957175434376815</v>
      </c>
      <c r="E28" s="35">
        <f t="shared" si="1"/>
        <v>58.359437453737968</v>
      </c>
      <c r="F28" s="36"/>
      <c r="G28" s="33">
        <f>C24+C25+C26+C27+C28</f>
        <v>0.41051073279052552</v>
      </c>
      <c r="H28" s="33"/>
      <c r="K28" s="12"/>
    </row>
    <row r="29" spans="1:17">
      <c r="A29" s="14">
        <v>322365</v>
      </c>
      <c r="B29" s="5" t="s">
        <v>7</v>
      </c>
      <c r="C29" s="14">
        <f t="shared" si="0"/>
        <v>0.16863048703617003</v>
      </c>
      <c r="D29" s="5">
        <f t="shared" si="2"/>
        <v>24.129930065109924</v>
      </c>
      <c r="E29" s="35">
        <f t="shared" si="1"/>
        <v>41.665019237157146</v>
      </c>
      <c r="F29" s="36"/>
      <c r="G29" s="33">
        <f>C24+C25+C26+C27+C28+C29</f>
        <v>0.57914121982669553</v>
      </c>
      <c r="H29" s="33"/>
      <c r="K29" s="12"/>
      <c r="L29" s="12"/>
      <c r="M29" s="12"/>
      <c r="N29" s="12"/>
      <c r="O29" s="12"/>
      <c r="P29" s="12"/>
      <c r="Q29" s="12"/>
    </row>
    <row r="30" spans="1:17">
      <c r="A30" s="14">
        <v>226727</v>
      </c>
      <c r="B30" s="5" t="s">
        <v>8</v>
      </c>
      <c r="C30" s="14">
        <f t="shared" si="0"/>
        <v>0.11860184708094776</v>
      </c>
      <c r="D30" s="5">
        <f t="shared" si="2"/>
        <v>24.129930065109924</v>
      </c>
      <c r="E30" s="35">
        <f t="shared" si="1"/>
        <v>41.665019237157146</v>
      </c>
      <c r="F30" s="36"/>
      <c r="G30" s="33">
        <f>C24+C25+C26+C27+C28+C29</f>
        <v>0.57914121982669553</v>
      </c>
      <c r="H30" s="33"/>
    </row>
    <row r="31" spans="1:17">
      <c r="A31" s="14">
        <v>188254</v>
      </c>
      <c r="B31" s="5" t="s">
        <v>9</v>
      </c>
      <c r="C31" s="14">
        <f t="shared" si="0"/>
        <v>9.8476459003015701E-2</v>
      </c>
      <c r="D31" s="5">
        <f t="shared" si="2"/>
        <v>20.87887026950597</v>
      </c>
      <c r="E31" s="35">
        <f>D31/G31</f>
        <v>29.923436376143311</v>
      </c>
      <c r="F31" s="36"/>
      <c r="G31" s="33">
        <f>C24+C25+C26+C27+C28+C29+C30</f>
        <v>0.69774306690764332</v>
      </c>
      <c r="H31" s="33"/>
    </row>
    <row r="32" spans="1:17">
      <c r="A32" s="14">
        <v>127358</v>
      </c>
      <c r="B32" s="5" t="s">
        <v>10</v>
      </c>
      <c r="C32" s="14">
        <f t="shared" si="0"/>
        <v>6.6621505336970657E-2</v>
      </c>
      <c r="D32" s="5">
        <f t="shared" si="2"/>
        <v>16.063145254457176</v>
      </c>
      <c r="E32" s="35">
        <f t="shared" si="1"/>
        <v>20.174266934844756</v>
      </c>
      <c r="F32" s="36"/>
      <c r="G32" s="33">
        <f>C24+C25+C26+C27+C28+C29+C30+C31</f>
        <v>0.79621952591065903</v>
      </c>
      <c r="H32" s="33"/>
    </row>
    <row r="33" spans="1:13">
      <c r="A33" s="14">
        <v>81655</v>
      </c>
      <c r="B33" s="5" t="s">
        <v>11</v>
      </c>
      <c r="C33" s="14">
        <f t="shared" si="0"/>
        <v>4.2714073857082702E-2</v>
      </c>
      <c r="D33" s="5">
        <f t="shared" si="2"/>
        <v>11.716292218272505</v>
      </c>
      <c r="E33" s="35">
        <f t="shared" si="1"/>
        <v>13.578737906484662</v>
      </c>
      <c r="F33" s="36"/>
      <c r="G33" s="33">
        <f>C24+C25+C26+C27+C28+C29+C30+C31+C32</f>
        <v>0.86284103124762968</v>
      </c>
      <c r="H33" s="33"/>
    </row>
    <row r="34" spans="1:13">
      <c r="A34" s="14">
        <v>180547</v>
      </c>
      <c r="B34" s="5" t="s">
        <v>12</v>
      </c>
      <c r="C34" s="14">
        <f t="shared" si="0"/>
        <v>9.4444894895287609E-2</v>
      </c>
      <c r="D34" s="5">
        <f>99*G34*(1-G34)</f>
        <v>0</v>
      </c>
      <c r="E34" s="35">
        <f t="shared" si="1"/>
        <v>0</v>
      </c>
      <c r="F34" s="36"/>
      <c r="G34" s="33">
        <f>C24+C25+C26+C27+C28+C29+C30+C31+C32+C33+C34</f>
        <v>1</v>
      </c>
      <c r="H34" s="33"/>
    </row>
    <row r="35" spans="1:13">
      <c r="A35" s="14">
        <f>SUM(A24:A34)</f>
        <v>1911665</v>
      </c>
      <c r="B35" s="5" t="s">
        <v>13</v>
      </c>
      <c r="C35" s="14">
        <f t="shared" si="0"/>
        <v>1</v>
      </c>
      <c r="D35" s="4">
        <f>SUM(D24:D34)</f>
        <v>148.41586513045189</v>
      </c>
      <c r="E35" s="39">
        <f>SUM(E24:E34)</f>
        <v>569.6890027371428</v>
      </c>
      <c r="F35" s="41"/>
      <c r="G35" s="35"/>
      <c r="H35" s="37"/>
    </row>
    <row r="36" spans="1:13" s="12" customFormat="1">
      <c r="B36" s="22"/>
      <c r="C36" s="22"/>
      <c r="D36" s="23"/>
      <c r="E36" s="24"/>
      <c r="F36" s="24"/>
      <c r="G36" s="16"/>
      <c r="H36" s="16"/>
      <c r="M36" s="12">
        <v>100</v>
      </c>
    </row>
    <row r="38" spans="1:13" ht="14.45" customHeight="1">
      <c r="A38" s="13" t="s">
        <v>15</v>
      </c>
      <c r="B38" s="4">
        <f>D35/E35</f>
        <v>0.26052085333817065</v>
      </c>
      <c r="D38" s="38" t="s">
        <v>40</v>
      </c>
      <c r="E38" s="32" t="s">
        <v>41</v>
      </c>
      <c r="F38" s="32" t="s">
        <v>42</v>
      </c>
      <c r="G38" s="32"/>
      <c r="H38" s="32" t="s">
        <v>43</v>
      </c>
      <c r="I38" s="32" t="s">
        <v>44</v>
      </c>
      <c r="K38" s="32" t="s">
        <v>45</v>
      </c>
      <c r="L38" s="32" t="s">
        <v>46</v>
      </c>
    </row>
    <row r="39" spans="1:13">
      <c r="D39" s="38"/>
      <c r="E39" s="32"/>
      <c r="F39" s="32"/>
      <c r="G39" s="32"/>
      <c r="H39" s="32"/>
      <c r="I39" s="32"/>
      <c r="K39" s="32"/>
      <c r="L39" s="32"/>
    </row>
    <row r="40" spans="1:13">
      <c r="A40" s="12" t="s">
        <v>23</v>
      </c>
      <c r="D40" s="5">
        <v>50</v>
      </c>
      <c r="E40" s="14">
        <v>14347</v>
      </c>
      <c r="F40" s="33">
        <f>D40*E40</f>
        <v>717350</v>
      </c>
      <c r="G40" s="33"/>
      <c r="H40" s="18">
        <f>E40/$E$51*$M$36</f>
        <v>0.75049760287498068</v>
      </c>
      <c r="I40" s="14">
        <v>6.391812634662665E-2</v>
      </c>
      <c r="K40" s="26">
        <f>H40</f>
        <v>0.75049760287498068</v>
      </c>
      <c r="L40" s="27">
        <f>I40</f>
        <v>6.391812634662665E-2</v>
      </c>
    </row>
    <row r="41" spans="1:13">
      <c r="A41" s="12" t="s">
        <v>38</v>
      </c>
      <c r="D41" s="5">
        <v>150</v>
      </c>
      <c r="E41" s="14">
        <v>42760</v>
      </c>
      <c r="F41" s="33">
        <f t="shared" ref="F41:F50" si="3">D41*E41</f>
        <v>6414000</v>
      </c>
      <c r="G41" s="33"/>
      <c r="H41" s="18">
        <f t="shared" ref="H41:H51" si="4">E41/$E$51*$M$36</f>
        <v>2.2367935804651964</v>
      </c>
      <c r="I41" s="14">
        <v>0.57150744042275514</v>
      </c>
      <c r="K41" s="26">
        <f>H40+H41</f>
        <v>2.9872911833401772</v>
      </c>
      <c r="L41" s="27">
        <f>I40+I41</f>
        <v>0.63542556676938178</v>
      </c>
    </row>
    <row r="42" spans="1:13">
      <c r="A42" s="15" t="s">
        <v>26</v>
      </c>
      <c r="D42" s="5">
        <v>250</v>
      </c>
      <c r="E42" s="14">
        <v>100767</v>
      </c>
      <c r="F42" s="33">
        <f t="shared" si="3"/>
        <v>25191750</v>
      </c>
      <c r="G42" s="33"/>
      <c r="H42" s="18">
        <f t="shared" si="4"/>
        <v>5.2711641422529576</v>
      </c>
      <c r="I42" s="14">
        <v>2.2446636361505989</v>
      </c>
      <c r="K42" s="26">
        <f t="shared" ref="K42:K50" si="5">H42+K41</f>
        <v>8.2584553255931343</v>
      </c>
      <c r="L42" s="27">
        <f t="shared" ref="L42:L50" si="6">I42+L41</f>
        <v>2.8800892029199807</v>
      </c>
    </row>
    <row r="43" spans="1:13">
      <c r="A43" s="15" t="s">
        <v>39</v>
      </c>
      <c r="D43" s="5">
        <v>350</v>
      </c>
      <c r="E43" s="14">
        <v>243636</v>
      </c>
      <c r="F43" s="33">
        <f t="shared" si="3"/>
        <v>85272600</v>
      </c>
      <c r="G43" s="33"/>
      <c r="H43" s="18">
        <f t="shared" si="4"/>
        <v>12.744701608283879</v>
      </c>
      <c r="I43" s="14">
        <v>7.5980550926400729</v>
      </c>
      <c r="K43" s="26">
        <f t="shared" si="5"/>
        <v>21.003156933877015</v>
      </c>
      <c r="L43" s="27">
        <f t="shared" si="6"/>
        <v>10.478144295560053</v>
      </c>
    </row>
    <row r="44" spans="1:13">
      <c r="D44" s="5">
        <v>450</v>
      </c>
      <c r="E44" s="14">
        <v>383249</v>
      </c>
      <c r="F44" s="33">
        <f t="shared" si="3"/>
        <v>172462050</v>
      </c>
      <c r="G44" s="33"/>
      <c r="H44" s="18">
        <f t="shared" si="4"/>
        <v>20.04791634517554</v>
      </c>
      <c r="I44" s="14">
        <v>15.366907509442035</v>
      </c>
      <c r="K44" s="26">
        <f t="shared" si="5"/>
        <v>41.051073279052559</v>
      </c>
      <c r="L44" s="27">
        <f t="shared" si="6"/>
        <v>25.845051805002086</v>
      </c>
    </row>
    <row r="45" spans="1:13">
      <c r="D45" s="5">
        <v>550</v>
      </c>
      <c r="E45" s="14">
        <v>322365</v>
      </c>
      <c r="F45" s="33">
        <f t="shared" si="3"/>
        <v>177300750</v>
      </c>
      <c r="G45" s="33"/>
      <c r="H45" s="18">
        <f t="shared" si="4"/>
        <v>16.863048703617004</v>
      </c>
      <c r="I45" s="14">
        <v>15.798050797869474</v>
      </c>
      <c r="K45" s="26">
        <f t="shared" si="5"/>
        <v>57.914121982669563</v>
      </c>
      <c r="L45" s="27">
        <f t="shared" si="6"/>
        <v>41.643102602871558</v>
      </c>
    </row>
    <row r="46" spans="1:13">
      <c r="D46" s="5">
        <v>650</v>
      </c>
      <c r="E46" s="14">
        <v>226727</v>
      </c>
      <c r="F46" s="33">
        <f t="shared" si="3"/>
        <v>147372550</v>
      </c>
      <c r="G46" s="33"/>
      <c r="H46" s="18">
        <f t="shared" si="4"/>
        <v>11.860184708094776</v>
      </c>
      <c r="I46" s="14">
        <v>13.131354667769646</v>
      </c>
      <c r="K46" s="26">
        <f t="shared" si="5"/>
        <v>69.774306690764334</v>
      </c>
      <c r="L46" s="27">
        <f t="shared" si="6"/>
        <v>54.774457270641207</v>
      </c>
    </row>
    <row r="47" spans="1:13">
      <c r="D47" s="5">
        <v>750</v>
      </c>
      <c r="E47" s="14">
        <v>188254</v>
      </c>
      <c r="F47" s="33">
        <f t="shared" si="3"/>
        <v>141190500</v>
      </c>
      <c r="G47" s="33"/>
      <c r="H47" s="18">
        <f t="shared" si="4"/>
        <v>9.8476459003015702</v>
      </c>
      <c r="I47" s="14">
        <v>12.580514697070317</v>
      </c>
      <c r="K47" s="26">
        <f t="shared" si="5"/>
        <v>79.621952591065906</v>
      </c>
      <c r="L47" s="27">
        <f t="shared" si="6"/>
        <v>67.354971967711521</v>
      </c>
    </row>
    <row r="48" spans="1:13">
      <c r="D48" s="5">
        <v>850</v>
      </c>
      <c r="E48" s="14">
        <v>127358</v>
      </c>
      <c r="F48" s="33">
        <f t="shared" si="3"/>
        <v>108254300</v>
      </c>
      <c r="G48" s="33"/>
      <c r="H48" s="18">
        <f t="shared" si="4"/>
        <v>6.6621505336970657</v>
      </c>
      <c r="I48" s="14">
        <v>9.6457963685308794</v>
      </c>
      <c r="K48" s="26">
        <f t="shared" si="5"/>
        <v>86.284103124762964</v>
      </c>
      <c r="L48" s="27">
        <f t="shared" si="6"/>
        <v>77.000768336242402</v>
      </c>
    </row>
    <row r="49" spans="4:13">
      <c r="D49" s="5">
        <v>950</v>
      </c>
      <c r="E49" s="14">
        <v>81655</v>
      </c>
      <c r="F49" s="33">
        <f t="shared" si="3"/>
        <v>77572250</v>
      </c>
      <c r="G49" s="33"/>
      <c r="H49" s="18">
        <f t="shared" si="4"/>
        <v>4.2714073857082706</v>
      </c>
      <c r="I49" s="14">
        <v>6.9119298480408586</v>
      </c>
      <c r="K49" s="26">
        <f t="shared" si="5"/>
        <v>90.555510510471237</v>
      </c>
      <c r="L49" s="27">
        <f t="shared" si="6"/>
        <v>83.912698184283258</v>
      </c>
    </row>
    <row r="50" spans="4:13">
      <c r="D50" s="5">
        <v>1000</v>
      </c>
      <c r="E50" s="14">
        <v>180547</v>
      </c>
      <c r="F50" s="33">
        <f t="shared" si="3"/>
        <v>180547000</v>
      </c>
      <c r="G50" s="33"/>
      <c r="H50" s="18">
        <f t="shared" si="4"/>
        <v>9.4444894895287614</v>
      </c>
      <c r="I50" s="14">
        <v>16.087301815716739</v>
      </c>
      <c r="K50" s="26">
        <f t="shared" si="5"/>
        <v>100</v>
      </c>
      <c r="L50" s="27">
        <f t="shared" si="6"/>
        <v>100</v>
      </c>
    </row>
    <row r="51" spans="4:13">
      <c r="D51" s="4" t="s">
        <v>47</v>
      </c>
      <c r="E51" s="4">
        <f>SUM(E40:E50)</f>
        <v>1911665</v>
      </c>
      <c r="F51" s="34">
        <f>SUM(F40:F50)</f>
        <v>1122295100</v>
      </c>
      <c r="G51" s="34"/>
      <c r="H51" s="18">
        <f t="shared" si="4"/>
        <v>100</v>
      </c>
      <c r="I51" s="14">
        <v>100</v>
      </c>
      <c r="J51" s="28"/>
      <c r="K51" s="17"/>
      <c r="L51" s="17"/>
      <c r="M51" s="17"/>
    </row>
    <row r="54" spans="4:13">
      <c r="D54" s="17"/>
      <c r="E54" s="17"/>
      <c r="F54" s="17"/>
      <c r="G54" s="17"/>
      <c r="H54" s="17"/>
      <c r="I54" s="17"/>
    </row>
    <row r="55" spans="4:13">
      <c r="D55" s="17"/>
      <c r="E55" s="17"/>
      <c r="F55" s="17"/>
      <c r="G55" s="17"/>
      <c r="H55" s="17"/>
      <c r="I55" s="17"/>
    </row>
    <row r="56" spans="4:13">
      <c r="D56" s="17"/>
      <c r="E56" s="17"/>
      <c r="F56" s="17"/>
      <c r="G56" s="17"/>
      <c r="H56" s="17"/>
      <c r="I56" s="17"/>
    </row>
    <row r="57" spans="4:13">
      <c r="D57" s="17"/>
      <c r="E57" s="17"/>
      <c r="F57" s="17"/>
      <c r="G57" s="17"/>
      <c r="H57" s="17"/>
      <c r="I57" s="17"/>
    </row>
    <row r="58" spans="4:13">
      <c r="D58" s="17"/>
      <c r="E58" s="17"/>
      <c r="F58" s="17"/>
      <c r="G58" s="17"/>
      <c r="H58" s="17"/>
      <c r="I58" s="17"/>
    </row>
    <row r="59" spans="4:13">
      <c r="D59" s="17"/>
      <c r="E59" s="17"/>
      <c r="F59" s="17"/>
      <c r="G59" s="17"/>
      <c r="H59" s="17"/>
      <c r="I59" s="17"/>
    </row>
    <row r="60" spans="4:13">
      <c r="D60" s="17"/>
      <c r="E60" s="17"/>
      <c r="F60" s="17"/>
      <c r="G60" s="17"/>
      <c r="H60" s="17"/>
      <c r="I60" s="17"/>
    </row>
    <row r="61" spans="4:13">
      <c r="D61" s="17"/>
      <c r="E61" s="17"/>
      <c r="F61" s="17"/>
      <c r="G61" s="17"/>
      <c r="H61" s="17"/>
      <c r="I61" s="17"/>
    </row>
    <row r="62" spans="4:13">
      <c r="D62" s="17"/>
      <c r="E62" s="17"/>
      <c r="F62" s="17"/>
      <c r="G62" s="17"/>
      <c r="H62" s="17"/>
      <c r="I62" s="17"/>
    </row>
    <row r="63" spans="4:13">
      <c r="D63" s="17"/>
      <c r="E63" s="17"/>
      <c r="F63" s="17"/>
      <c r="G63" s="17"/>
      <c r="H63" s="17"/>
      <c r="I63" s="17"/>
    </row>
    <row r="64" spans="4:13">
      <c r="D64" s="17"/>
      <c r="E64" s="17"/>
      <c r="F64" s="17"/>
      <c r="G64" s="17"/>
      <c r="H64" s="17"/>
      <c r="I64" s="17"/>
    </row>
  </sheetData>
  <mergeCells count="44">
    <mergeCell ref="E38:E39"/>
    <mergeCell ref="D38:D39"/>
    <mergeCell ref="F38:G39"/>
    <mergeCell ref="G23:H23"/>
    <mergeCell ref="F40:G40"/>
    <mergeCell ref="E30:F30"/>
    <mergeCell ref="E31:F31"/>
    <mergeCell ref="E32:F32"/>
    <mergeCell ref="E33:F33"/>
    <mergeCell ref="E35:F35"/>
    <mergeCell ref="E34:F34"/>
    <mergeCell ref="E24:F24"/>
    <mergeCell ref="E25:F25"/>
    <mergeCell ref="E26:F26"/>
    <mergeCell ref="E27:F27"/>
    <mergeCell ref="E28:F28"/>
    <mergeCell ref="G24:H24"/>
    <mergeCell ref="G25:H25"/>
    <mergeCell ref="G26:H26"/>
    <mergeCell ref="G27:H27"/>
    <mergeCell ref="G28:H28"/>
    <mergeCell ref="F49:G49"/>
    <mergeCell ref="F50:G50"/>
    <mergeCell ref="F51:G51"/>
    <mergeCell ref="E29:F29"/>
    <mergeCell ref="G30:H30"/>
    <mergeCell ref="G31:H31"/>
    <mergeCell ref="G32:H32"/>
    <mergeCell ref="G33:H33"/>
    <mergeCell ref="G34:H34"/>
    <mergeCell ref="G35:H35"/>
    <mergeCell ref="G29:H29"/>
    <mergeCell ref="H38:H39"/>
    <mergeCell ref="F41:G41"/>
    <mergeCell ref="F42:G42"/>
    <mergeCell ref="F43:G43"/>
    <mergeCell ref="F44:G44"/>
    <mergeCell ref="K38:K39"/>
    <mergeCell ref="L38:L39"/>
    <mergeCell ref="I38:I39"/>
    <mergeCell ref="F47:G47"/>
    <mergeCell ref="F48:G48"/>
    <mergeCell ref="F45:G45"/>
    <mergeCell ref="F46:G4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L37"/>
  <sheetViews>
    <sheetView workbookViewId="0">
      <selection activeCell="K21" sqref="K21:L22"/>
    </sheetView>
  </sheetViews>
  <sheetFormatPr defaultRowHeight="15"/>
  <cols>
    <col min="1" max="1" width="15.7109375" customWidth="1"/>
    <col min="2" max="2" width="9.140625" customWidth="1"/>
    <col min="4" max="4" width="27.28515625" customWidth="1"/>
    <col min="5" max="5" width="20.140625" customWidth="1"/>
    <col min="6" max="6" width="24.140625" customWidth="1"/>
    <col min="8" max="8" width="15.7109375" customWidth="1"/>
    <col min="9" max="9" width="21.28515625" customWidth="1"/>
    <col min="11" max="12" width="14.5703125" customWidth="1"/>
  </cols>
  <sheetData>
    <row r="4" spans="1:7">
      <c r="B4" s="6" t="s">
        <v>29</v>
      </c>
    </row>
    <row r="5" spans="1:7">
      <c r="A5" s="14" t="s">
        <v>35</v>
      </c>
      <c r="B5" s="13" t="s">
        <v>36</v>
      </c>
      <c r="C5" s="13" t="s">
        <v>0</v>
      </c>
      <c r="D5" s="13" t="s">
        <v>1</v>
      </c>
      <c r="E5" s="13" t="s">
        <v>14</v>
      </c>
      <c r="F5" s="20" t="s">
        <v>48</v>
      </c>
    </row>
    <row r="6" spans="1:7">
      <c r="A6" s="14">
        <v>1426</v>
      </c>
      <c r="B6" s="14" t="s">
        <v>2</v>
      </c>
      <c r="C6" s="14">
        <v>7.5049760287498072E-3</v>
      </c>
      <c r="D6" s="14"/>
      <c r="E6" s="18"/>
      <c r="F6" s="14"/>
      <c r="G6" s="12"/>
    </row>
    <row r="7" spans="1:7">
      <c r="A7" s="14">
        <v>2451</v>
      </c>
      <c r="B7" s="14" t="s">
        <v>3</v>
      </c>
      <c r="C7" s="14">
        <v>2.2367935804651965E-2</v>
      </c>
      <c r="D7" s="14"/>
      <c r="E7" s="18"/>
      <c r="F7" s="14"/>
      <c r="G7" s="12"/>
    </row>
    <row r="8" spans="1:7">
      <c r="A8" s="14">
        <v>3568</v>
      </c>
      <c r="B8" s="14" t="s">
        <v>4</v>
      </c>
      <c r="C8" s="14">
        <v>5.2711641422529577E-2</v>
      </c>
      <c r="D8" s="14"/>
      <c r="E8" s="18"/>
      <c r="F8" s="14"/>
      <c r="G8" s="12"/>
    </row>
    <row r="9" spans="1:7">
      <c r="A9" s="14">
        <v>23802</v>
      </c>
      <c r="B9" s="14" t="s">
        <v>5</v>
      </c>
      <c r="C9" s="14">
        <v>0.12744701608283879</v>
      </c>
      <c r="D9" s="14"/>
      <c r="E9" s="18"/>
      <c r="F9" s="14"/>
      <c r="G9" s="12"/>
    </row>
    <row r="10" spans="1:7">
      <c r="A10" s="14">
        <v>32542</v>
      </c>
      <c r="B10" s="14" t="s">
        <v>6</v>
      </c>
      <c r="C10" s="14">
        <v>0.2004791634517554</v>
      </c>
      <c r="D10" s="14"/>
      <c r="E10" s="18"/>
      <c r="F10" s="14"/>
      <c r="G10" s="12"/>
    </row>
    <row r="11" spans="1:7">
      <c r="A11" s="14">
        <v>34982</v>
      </c>
      <c r="B11" s="14" t="s">
        <v>7</v>
      </c>
      <c r="C11" s="14">
        <v>0.16863048703617003</v>
      </c>
      <c r="D11" s="14"/>
      <c r="E11" s="18"/>
      <c r="F11" s="14"/>
      <c r="G11" s="12"/>
    </row>
    <row r="12" spans="1:7">
      <c r="A12" s="14">
        <v>24285</v>
      </c>
      <c r="B12" s="14" t="s">
        <v>8</v>
      </c>
      <c r="C12" s="14">
        <v>0.11860184708094776</v>
      </c>
      <c r="D12" s="14"/>
      <c r="E12" s="18"/>
      <c r="F12" s="14"/>
      <c r="G12" s="12"/>
    </row>
    <row r="13" spans="1:7">
      <c r="A13" s="14">
        <v>26198</v>
      </c>
      <c r="B13" s="14" t="s">
        <v>9</v>
      </c>
      <c r="C13" s="14">
        <v>9.8476459003015701E-2</v>
      </c>
      <c r="D13" s="14"/>
      <c r="E13" s="18"/>
      <c r="F13" s="14"/>
      <c r="G13" s="12"/>
    </row>
    <row r="14" spans="1:7">
      <c r="A14" s="14">
        <v>27598</v>
      </c>
      <c r="B14" s="14" t="s">
        <v>10</v>
      </c>
      <c r="C14" s="14">
        <v>6.6621505336970657E-2</v>
      </c>
      <c r="D14" s="14"/>
      <c r="E14" s="18"/>
      <c r="F14" s="14"/>
      <c r="G14" s="12"/>
    </row>
    <row r="15" spans="1:7">
      <c r="A15" s="14">
        <v>14887</v>
      </c>
      <c r="B15" s="14" t="s">
        <v>11</v>
      </c>
      <c r="C15" s="14">
        <v>4.2714073857082702E-2</v>
      </c>
      <c r="D15" s="14"/>
      <c r="E15" s="18"/>
      <c r="F15" s="14"/>
      <c r="G15" s="12"/>
    </row>
    <row r="16" spans="1:7">
      <c r="A16" s="14">
        <v>43500</v>
      </c>
      <c r="B16" s="14" t="s">
        <v>12</v>
      </c>
      <c r="C16" s="14">
        <v>9.4444894895287609E-2</v>
      </c>
      <c r="D16" s="14"/>
      <c r="E16" s="18"/>
      <c r="F16" s="14"/>
      <c r="G16" s="12"/>
    </row>
    <row r="17" spans="1:12">
      <c r="A17" s="14">
        <f>SUM(A6:A16)</f>
        <v>235239</v>
      </c>
      <c r="B17" s="14" t="s">
        <v>13</v>
      </c>
      <c r="C17" s="14">
        <v>1</v>
      </c>
      <c r="D17" s="13"/>
      <c r="E17" s="20"/>
      <c r="F17" s="18"/>
      <c r="G17" s="12"/>
    </row>
    <row r="19" spans="1:12">
      <c r="A19" s="13" t="s">
        <v>27</v>
      </c>
      <c r="B19" s="13"/>
      <c r="G19">
        <v>100</v>
      </c>
    </row>
    <row r="21" spans="1:12" ht="14.45" customHeight="1">
      <c r="A21" s="12" t="s">
        <v>23</v>
      </c>
      <c r="D21" s="38" t="s">
        <v>40</v>
      </c>
      <c r="E21" s="32" t="s">
        <v>41</v>
      </c>
      <c r="F21" s="32" t="s">
        <v>42</v>
      </c>
      <c r="G21" s="32"/>
      <c r="H21" s="32" t="s">
        <v>43</v>
      </c>
      <c r="I21" s="32" t="s">
        <v>44</v>
      </c>
      <c r="J21" s="12"/>
      <c r="K21" s="32" t="s">
        <v>45</v>
      </c>
      <c r="L21" s="32" t="s">
        <v>46</v>
      </c>
    </row>
    <row r="22" spans="1:12" ht="14.45" customHeight="1">
      <c r="A22" s="12" t="s">
        <v>24</v>
      </c>
      <c r="D22" s="38"/>
      <c r="E22" s="32"/>
      <c r="F22" s="32"/>
      <c r="G22" s="32"/>
      <c r="H22" s="32"/>
      <c r="I22" s="32"/>
      <c r="J22" s="12"/>
      <c r="K22" s="32"/>
      <c r="L22" s="32"/>
    </row>
    <row r="23" spans="1:12">
      <c r="A23" s="15" t="s">
        <v>26</v>
      </c>
      <c r="D23" s="14">
        <v>50</v>
      </c>
      <c r="E23" s="14"/>
      <c r="F23" s="33"/>
      <c r="G23" s="33"/>
      <c r="H23" s="18"/>
      <c r="I23" s="14"/>
      <c r="J23" s="12"/>
      <c r="K23" s="26"/>
      <c r="L23" s="27"/>
    </row>
    <row r="24" spans="1:12">
      <c r="A24" s="15" t="s">
        <v>25</v>
      </c>
      <c r="D24" s="14">
        <v>150</v>
      </c>
      <c r="E24" s="14"/>
      <c r="F24" s="33"/>
      <c r="G24" s="33"/>
      <c r="H24" s="18"/>
      <c r="I24" s="14"/>
      <c r="J24" s="12"/>
      <c r="K24" s="26"/>
      <c r="L24" s="27"/>
    </row>
    <row r="25" spans="1:12">
      <c r="D25" s="14">
        <v>250</v>
      </c>
      <c r="E25" s="14"/>
      <c r="F25" s="33"/>
      <c r="G25" s="33"/>
      <c r="H25" s="18"/>
      <c r="I25" s="14"/>
      <c r="J25" s="12"/>
      <c r="K25" s="26"/>
      <c r="L25" s="27"/>
    </row>
    <row r="26" spans="1:12">
      <c r="D26" s="14">
        <v>350</v>
      </c>
      <c r="E26" s="14"/>
      <c r="F26" s="33"/>
      <c r="G26" s="33"/>
      <c r="H26" s="18"/>
      <c r="I26" s="14"/>
      <c r="J26" s="12"/>
      <c r="K26" s="26"/>
      <c r="L26" s="27"/>
    </row>
    <row r="27" spans="1:12">
      <c r="D27" s="14">
        <v>450</v>
      </c>
      <c r="E27" s="14"/>
      <c r="F27" s="33"/>
      <c r="G27" s="33"/>
      <c r="H27" s="18"/>
      <c r="I27" s="14"/>
      <c r="J27" s="12"/>
      <c r="K27" s="26"/>
      <c r="L27" s="27"/>
    </row>
    <row r="28" spans="1:12">
      <c r="D28" s="14">
        <v>550</v>
      </c>
      <c r="E28" s="14"/>
      <c r="F28" s="33"/>
      <c r="G28" s="33"/>
      <c r="H28" s="18"/>
      <c r="I28" s="14"/>
      <c r="J28" s="12"/>
      <c r="K28" s="26"/>
      <c r="L28" s="27"/>
    </row>
    <row r="29" spans="1:12">
      <c r="D29" s="14">
        <v>650</v>
      </c>
      <c r="E29" s="14"/>
      <c r="F29" s="33"/>
      <c r="G29" s="33"/>
      <c r="H29" s="18"/>
      <c r="I29" s="14"/>
      <c r="J29" s="12"/>
      <c r="K29" s="26"/>
      <c r="L29" s="27"/>
    </row>
    <row r="30" spans="1:12">
      <c r="D30" s="14">
        <v>750</v>
      </c>
      <c r="E30" s="14"/>
      <c r="F30" s="33"/>
      <c r="G30" s="33"/>
      <c r="H30" s="18"/>
      <c r="I30" s="14"/>
      <c r="J30" s="12"/>
      <c r="K30" s="26"/>
      <c r="L30" s="27"/>
    </row>
    <row r="31" spans="1:12">
      <c r="D31" s="14">
        <v>850</v>
      </c>
      <c r="E31" s="14"/>
      <c r="F31" s="33"/>
      <c r="G31" s="33"/>
      <c r="H31" s="18"/>
      <c r="I31" s="14"/>
      <c r="J31" s="12"/>
      <c r="K31" s="26"/>
      <c r="L31" s="27"/>
    </row>
    <row r="32" spans="1:12">
      <c r="D32" s="14">
        <v>950</v>
      </c>
      <c r="E32" s="14"/>
      <c r="F32" s="33"/>
      <c r="G32" s="33"/>
      <c r="H32" s="18"/>
      <c r="I32" s="14"/>
      <c r="J32" s="12"/>
      <c r="K32" s="26"/>
      <c r="L32" s="27"/>
    </row>
    <row r="33" spans="4:12">
      <c r="D33" s="14">
        <v>1000</v>
      </c>
      <c r="E33" s="14"/>
      <c r="F33" s="33"/>
      <c r="G33" s="33"/>
      <c r="H33" s="18"/>
      <c r="I33" s="14"/>
      <c r="J33" s="12"/>
      <c r="K33" s="26"/>
      <c r="L33" s="27"/>
    </row>
    <row r="34" spans="4:12">
      <c r="D34" s="13" t="s">
        <v>13</v>
      </c>
      <c r="E34" s="14"/>
      <c r="F34" s="34"/>
      <c r="G34" s="34"/>
      <c r="H34" s="18"/>
      <c r="I34" s="14"/>
      <c r="J34" s="28"/>
      <c r="K34" s="17"/>
      <c r="L34" s="17"/>
    </row>
    <row r="35" spans="4:12">
      <c r="D35" s="17"/>
      <c r="E35" s="17"/>
      <c r="F35" s="17"/>
      <c r="G35" s="17"/>
      <c r="H35" s="17"/>
      <c r="I35" s="17"/>
      <c r="J35" s="17"/>
      <c r="K35" s="17"/>
      <c r="L35" s="17"/>
    </row>
    <row r="36" spans="4:12">
      <c r="D36" s="17"/>
      <c r="E36" s="17"/>
      <c r="F36" s="17"/>
      <c r="G36" s="17"/>
      <c r="H36" s="17"/>
      <c r="I36" s="17"/>
      <c r="J36" s="17"/>
      <c r="K36" s="17"/>
      <c r="L36" s="17"/>
    </row>
    <row r="37" spans="4:12">
      <c r="D37" s="17"/>
      <c r="E37" s="17"/>
      <c r="F37" s="17"/>
      <c r="G37" s="17"/>
      <c r="H37" s="17"/>
      <c r="I37" s="17"/>
      <c r="J37" s="17"/>
      <c r="K37" s="17"/>
      <c r="L37" s="17"/>
    </row>
  </sheetData>
  <mergeCells count="19">
    <mergeCell ref="F26:G26"/>
    <mergeCell ref="F27:G27"/>
    <mergeCell ref="F33:G33"/>
    <mergeCell ref="F34:G34"/>
    <mergeCell ref="F30:G30"/>
    <mergeCell ref="F31:G31"/>
    <mergeCell ref="F32:G32"/>
    <mergeCell ref="F28:G28"/>
    <mergeCell ref="F29:G29"/>
    <mergeCell ref="K21:K22"/>
    <mergeCell ref="L21:L22"/>
    <mergeCell ref="F23:G23"/>
    <mergeCell ref="F24:G24"/>
    <mergeCell ref="F25:G25"/>
    <mergeCell ref="D21:D22"/>
    <mergeCell ref="E21:E22"/>
    <mergeCell ref="F21:G22"/>
    <mergeCell ref="H21:H22"/>
    <mergeCell ref="I21:I2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K38"/>
  <sheetViews>
    <sheetView workbookViewId="0">
      <selection activeCell="J21" sqref="J21:K22"/>
    </sheetView>
  </sheetViews>
  <sheetFormatPr defaultRowHeight="15"/>
  <cols>
    <col min="1" max="1" width="15.42578125" customWidth="1"/>
    <col min="3" max="3" width="9.140625" style="2"/>
    <col min="4" max="4" width="28.85546875" customWidth="1"/>
    <col min="5" max="5" width="24.28515625" customWidth="1"/>
    <col min="6" max="6" width="26.42578125" customWidth="1"/>
  </cols>
  <sheetData>
    <row r="3" spans="1:10">
      <c r="B3" s="2" t="s">
        <v>16</v>
      </c>
    </row>
    <row r="4" spans="1:10">
      <c r="B4" s="6" t="s">
        <v>29</v>
      </c>
    </row>
    <row r="5" spans="1:10">
      <c r="A5" s="14" t="s">
        <v>35</v>
      </c>
      <c r="B5" s="13" t="s">
        <v>36</v>
      </c>
      <c r="C5" s="13" t="s">
        <v>0</v>
      </c>
      <c r="D5" s="13" t="s">
        <v>1</v>
      </c>
      <c r="E5" s="13" t="s">
        <v>14</v>
      </c>
      <c r="F5" s="25" t="s">
        <v>48</v>
      </c>
    </row>
    <row r="6" spans="1:10">
      <c r="A6" s="14">
        <v>0</v>
      </c>
      <c r="B6" s="5" t="s">
        <v>2</v>
      </c>
      <c r="C6" s="5"/>
      <c r="D6" s="5"/>
      <c r="E6" s="19"/>
      <c r="F6" s="14"/>
    </row>
    <row r="7" spans="1:10">
      <c r="A7" s="14">
        <v>3089</v>
      </c>
      <c r="B7" s="5" t="s">
        <v>3</v>
      </c>
      <c r="C7" s="5"/>
      <c r="D7" s="5"/>
      <c r="E7" s="19"/>
      <c r="F7" s="14"/>
    </row>
    <row r="8" spans="1:10">
      <c r="A8" s="14">
        <v>9084</v>
      </c>
      <c r="B8" s="5" t="s">
        <v>4</v>
      </c>
      <c r="C8" s="5"/>
      <c r="D8" s="5"/>
      <c r="E8" s="19"/>
      <c r="F8" s="14"/>
    </row>
    <row r="9" spans="1:10">
      <c r="A9" s="14">
        <v>25106</v>
      </c>
      <c r="B9" s="5" t="s">
        <v>5</v>
      </c>
      <c r="C9" s="5"/>
      <c r="D9" s="5"/>
      <c r="E9" s="19"/>
      <c r="F9" s="14"/>
    </row>
    <row r="10" spans="1:10">
      <c r="A10" s="14">
        <v>45267</v>
      </c>
      <c r="B10" s="5" t="s">
        <v>6</v>
      </c>
      <c r="C10" s="5"/>
      <c r="D10" s="5"/>
      <c r="E10" s="19"/>
      <c r="F10" s="14"/>
      <c r="J10" s="14"/>
    </row>
    <row r="11" spans="1:10">
      <c r="A11" s="14">
        <v>40779</v>
      </c>
      <c r="B11" s="5" t="s">
        <v>7</v>
      </c>
      <c r="C11" s="5"/>
      <c r="D11" s="5"/>
      <c r="E11" s="19"/>
      <c r="F11" s="14"/>
    </row>
    <row r="12" spans="1:10">
      <c r="A12" s="14">
        <v>20928</v>
      </c>
      <c r="B12" s="5" t="s">
        <v>8</v>
      </c>
      <c r="C12" s="5"/>
      <c r="D12" s="5"/>
      <c r="E12" s="19"/>
      <c r="F12" s="14"/>
    </row>
    <row r="13" spans="1:10">
      <c r="A13" s="14">
        <v>21399</v>
      </c>
      <c r="B13" s="5" t="s">
        <v>9</v>
      </c>
      <c r="C13" s="5"/>
      <c r="D13" s="5"/>
      <c r="E13" s="19"/>
      <c r="F13" s="14"/>
    </row>
    <row r="14" spans="1:10">
      <c r="A14" s="14">
        <v>12097</v>
      </c>
      <c r="B14" s="5" t="s">
        <v>10</v>
      </c>
      <c r="C14" s="5"/>
      <c r="D14" s="5"/>
      <c r="E14" s="19"/>
      <c r="F14" s="14"/>
    </row>
    <row r="15" spans="1:10">
      <c r="A15" s="14">
        <v>9068</v>
      </c>
      <c r="B15" s="5" t="s">
        <v>11</v>
      </c>
      <c r="C15" s="5"/>
      <c r="D15" s="5"/>
      <c r="E15" s="19"/>
      <c r="F15" s="14"/>
    </row>
    <row r="16" spans="1:10">
      <c r="A16" s="14">
        <v>17373</v>
      </c>
      <c r="B16" s="5" t="s">
        <v>12</v>
      </c>
      <c r="C16" s="5"/>
      <c r="D16" s="5"/>
      <c r="E16" s="19"/>
      <c r="F16" s="14"/>
    </row>
    <row r="17" spans="1:11">
      <c r="A17" s="14">
        <f>SUM(A6:A16)</f>
        <v>204190</v>
      </c>
      <c r="B17" s="5" t="s">
        <v>13</v>
      </c>
      <c r="C17" s="5"/>
      <c r="D17" s="4"/>
      <c r="E17" s="21"/>
      <c r="F17" s="18"/>
    </row>
    <row r="18" spans="1:11">
      <c r="G18">
        <v>100</v>
      </c>
    </row>
    <row r="19" spans="1:11">
      <c r="A19" s="13" t="s">
        <v>28</v>
      </c>
      <c r="B19" s="13"/>
    </row>
    <row r="21" spans="1:11" ht="14.45" customHeight="1">
      <c r="A21" s="12" t="s">
        <v>23</v>
      </c>
      <c r="C21" s="38" t="s">
        <v>40</v>
      </c>
      <c r="D21" s="32" t="s">
        <v>41</v>
      </c>
      <c r="E21" s="32" t="s">
        <v>42</v>
      </c>
      <c r="F21" s="32"/>
      <c r="G21" s="32" t="s">
        <v>43</v>
      </c>
      <c r="H21" s="32" t="s">
        <v>44</v>
      </c>
      <c r="I21" s="12"/>
      <c r="J21" s="32" t="s">
        <v>45</v>
      </c>
      <c r="K21" s="32" t="s">
        <v>46</v>
      </c>
    </row>
    <row r="22" spans="1:11" ht="14.45" customHeight="1">
      <c r="A22" s="12" t="s">
        <v>24</v>
      </c>
      <c r="C22" s="38"/>
      <c r="D22" s="32"/>
      <c r="E22" s="32"/>
      <c r="F22" s="32"/>
      <c r="G22" s="32"/>
      <c r="H22" s="32"/>
      <c r="I22" s="12"/>
      <c r="J22" s="32"/>
      <c r="K22" s="32"/>
    </row>
    <row r="23" spans="1:11">
      <c r="A23" s="15" t="s">
        <v>26</v>
      </c>
      <c r="C23" s="14">
        <v>50</v>
      </c>
      <c r="D23" s="14"/>
      <c r="E23" s="33"/>
      <c r="F23" s="33"/>
      <c r="G23" s="18"/>
      <c r="H23" s="14"/>
      <c r="I23" s="12"/>
      <c r="J23" s="26"/>
      <c r="K23" s="27"/>
    </row>
    <row r="24" spans="1:11">
      <c r="A24" s="15" t="s">
        <v>25</v>
      </c>
      <c r="C24" s="14">
        <v>150</v>
      </c>
      <c r="D24" s="14"/>
      <c r="E24" s="33"/>
      <c r="F24" s="33"/>
      <c r="G24" s="18"/>
      <c r="H24" s="14"/>
      <c r="I24" s="12"/>
      <c r="J24" s="26"/>
      <c r="K24" s="27"/>
    </row>
    <row r="25" spans="1:11">
      <c r="C25" s="14">
        <v>250</v>
      </c>
      <c r="D25" s="14"/>
      <c r="E25" s="33"/>
      <c r="F25" s="33"/>
      <c r="G25" s="18"/>
      <c r="H25" s="14"/>
      <c r="I25" s="12"/>
      <c r="J25" s="26"/>
      <c r="K25" s="27"/>
    </row>
    <row r="26" spans="1:11">
      <c r="C26" s="14">
        <v>350</v>
      </c>
      <c r="D26" s="14"/>
      <c r="E26" s="33"/>
      <c r="F26" s="33"/>
      <c r="G26" s="18"/>
      <c r="H26" s="14"/>
      <c r="I26" s="12"/>
      <c r="J26" s="26"/>
      <c r="K26" s="27"/>
    </row>
    <row r="27" spans="1:11">
      <c r="C27" s="14">
        <v>450</v>
      </c>
      <c r="D27" s="14"/>
      <c r="E27" s="33"/>
      <c r="F27" s="33"/>
      <c r="G27" s="18"/>
      <c r="H27" s="14"/>
      <c r="I27" s="12"/>
      <c r="J27" s="26"/>
      <c r="K27" s="27"/>
    </row>
    <row r="28" spans="1:11">
      <c r="C28" s="14">
        <v>550</v>
      </c>
      <c r="D28" s="14"/>
      <c r="E28" s="33"/>
      <c r="F28" s="33"/>
      <c r="G28" s="18"/>
      <c r="H28" s="14"/>
      <c r="I28" s="12"/>
      <c r="J28" s="26"/>
      <c r="K28" s="27"/>
    </row>
    <row r="29" spans="1:11">
      <c r="C29" s="14">
        <v>650</v>
      </c>
      <c r="D29" s="14"/>
      <c r="E29" s="33"/>
      <c r="F29" s="33"/>
      <c r="G29" s="18"/>
      <c r="H29" s="14"/>
      <c r="I29" s="12"/>
      <c r="J29" s="26"/>
      <c r="K29" s="27"/>
    </row>
    <row r="30" spans="1:11">
      <c r="C30" s="14">
        <v>750</v>
      </c>
      <c r="D30" s="14"/>
      <c r="E30" s="33"/>
      <c r="F30" s="33"/>
      <c r="G30" s="18"/>
      <c r="H30" s="14"/>
      <c r="I30" s="12"/>
      <c r="J30" s="26"/>
      <c r="K30" s="27"/>
    </row>
    <row r="31" spans="1:11">
      <c r="C31" s="14">
        <v>850</v>
      </c>
      <c r="D31" s="14"/>
      <c r="E31" s="33"/>
      <c r="F31" s="33"/>
      <c r="G31" s="18"/>
      <c r="H31" s="14"/>
      <c r="I31" s="12"/>
      <c r="J31" s="26"/>
      <c r="K31" s="27"/>
    </row>
    <row r="32" spans="1:11">
      <c r="C32" s="14">
        <v>950</v>
      </c>
      <c r="D32" s="14"/>
      <c r="E32" s="33"/>
      <c r="F32" s="33"/>
      <c r="G32" s="18"/>
      <c r="H32" s="14"/>
      <c r="I32" s="12"/>
      <c r="J32" s="26"/>
      <c r="K32" s="27"/>
    </row>
    <row r="33" spans="3:11">
      <c r="C33" s="14">
        <v>1000</v>
      </c>
      <c r="D33" s="14"/>
      <c r="E33" s="33"/>
      <c r="F33" s="33"/>
      <c r="G33" s="18"/>
      <c r="H33" s="14"/>
      <c r="I33" s="12"/>
      <c r="J33" s="26"/>
      <c r="K33" s="27"/>
    </row>
    <row r="34" spans="3:11">
      <c r="C34" s="13" t="s">
        <v>13</v>
      </c>
      <c r="D34" s="14"/>
      <c r="E34" s="34"/>
      <c r="F34" s="34"/>
      <c r="G34" s="18"/>
      <c r="H34" s="14"/>
      <c r="I34" s="28"/>
      <c r="J34" s="17"/>
      <c r="K34" s="17"/>
    </row>
    <row r="35" spans="3:11">
      <c r="C35" s="17"/>
      <c r="D35" s="17"/>
      <c r="E35" s="17"/>
      <c r="F35" s="17"/>
      <c r="G35" s="17"/>
      <c r="H35" s="17"/>
    </row>
    <row r="36" spans="3:11">
      <c r="C36" s="17"/>
      <c r="D36" s="17"/>
      <c r="E36" s="17"/>
      <c r="F36" s="17"/>
      <c r="G36" s="17"/>
      <c r="H36" s="17"/>
    </row>
    <row r="37" spans="3:11">
      <c r="C37" s="17"/>
      <c r="D37" s="17"/>
      <c r="E37" s="17"/>
      <c r="F37" s="17"/>
      <c r="G37" s="17"/>
      <c r="H37" s="17"/>
    </row>
    <row r="38" spans="3:11">
      <c r="C38" s="17"/>
      <c r="D38" s="17"/>
      <c r="E38" s="17"/>
      <c r="F38" s="17"/>
      <c r="G38" s="17"/>
      <c r="H38" s="17"/>
    </row>
  </sheetData>
  <mergeCells count="19">
    <mergeCell ref="J21:J22"/>
    <mergeCell ref="K21:K22"/>
    <mergeCell ref="E23:F23"/>
    <mergeCell ref="E24:F24"/>
    <mergeCell ref="C21:C22"/>
    <mergeCell ref="D21:D22"/>
    <mergeCell ref="E21:F22"/>
    <mergeCell ref="G21:G22"/>
    <mergeCell ref="E31:F31"/>
    <mergeCell ref="E32:F32"/>
    <mergeCell ref="E33:F33"/>
    <mergeCell ref="E34:F34"/>
    <mergeCell ref="H21:H22"/>
    <mergeCell ref="E28:F28"/>
    <mergeCell ref="E29:F29"/>
    <mergeCell ref="E30:F30"/>
    <mergeCell ref="E25:F25"/>
    <mergeCell ref="E26:F26"/>
    <mergeCell ref="E27:F2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K35"/>
  <sheetViews>
    <sheetView workbookViewId="0">
      <selection activeCell="J21" sqref="J21:K22"/>
    </sheetView>
  </sheetViews>
  <sheetFormatPr defaultRowHeight="15"/>
  <cols>
    <col min="1" max="1" width="16.42578125" customWidth="1"/>
    <col min="3" max="3" width="9.140625" style="2"/>
    <col min="4" max="4" width="28.140625" customWidth="1"/>
    <col min="5" max="5" width="19.140625" customWidth="1"/>
    <col min="6" max="6" width="24.28515625" customWidth="1"/>
  </cols>
  <sheetData>
    <row r="3" spans="1:9">
      <c r="B3" s="2" t="s">
        <v>17</v>
      </c>
    </row>
    <row r="4" spans="1:9">
      <c r="B4" s="6" t="s">
        <v>29</v>
      </c>
    </row>
    <row r="5" spans="1:9">
      <c r="A5" s="14" t="s">
        <v>35</v>
      </c>
      <c r="B5" s="13" t="s">
        <v>36</v>
      </c>
      <c r="C5" s="13" t="s">
        <v>0</v>
      </c>
      <c r="D5" s="13" t="s">
        <v>1</v>
      </c>
      <c r="E5" s="13" t="s">
        <v>14</v>
      </c>
      <c r="F5" s="25" t="s">
        <v>48</v>
      </c>
    </row>
    <row r="6" spans="1:9">
      <c r="A6" s="14">
        <v>1150</v>
      </c>
      <c r="B6" s="5" t="s">
        <v>2</v>
      </c>
      <c r="C6" s="5"/>
      <c r="D6" s="5"/>
      <c r="E6" s="19"/>
      <c r="F6" s="14"/>
      <c r="I6" s="2"/>
    </row>
    <row r="7" spans="1:9">
      <c r="A7" s="14">
        <v>823</v>
      </c>
      <c r="B7" s="5" t="s">
        <v>3</v>
      </c>
      <c r="C7" s="5"/>
      <c r="D7" s="5"/>
      <c r="E7" s="19"/>
      <c r="F7" s="14"/>
    </row>
    <row r="8" spans="1:9">
      <c r="A8" s="14">
        <v>5677</v>
      </c>
      <c r="B8" s="5" t="s">
        <v>4</v>
      </c>
      <c r="C8" s="5"/>
      <c r="D8" s="5"/>
      <c r="E8" s="19"/>
      <c r="F8" s="14"/>
    </row>
    <row r="9" spans="1:9">
      <c r="A9" s="14">
        <v>23479</v>
      </c>
      <c r="B9" s="5" t="s">
        <v>5</v>
      </c>
      <c r="C9" s="5"/>
      <c r="D9" s="5"/>
      <c r="E9" s="19"/>
      <c r="F9" s="14"/>
    </row>
    <row r="10" spans="1:9">
      <c r="A10" s="14">
        <v>38639</v>
      </c>
      <c r="B10" s="5" t="s">
        <v>6</v>
      </c>
      <c r="C10" s="5"/>
      <c r="D10" s="5"/>
      <c r="E10" s="19"/>
      <c r="F10" s="14"/>
    </row>
    <row r="11" spans="1:9">
      <c r="A11" s="14">
        <v>39834</v>
      </c>
      <c r="B11" s="5" t="s">
        <v>7</v>
      </c>
      <c r="C11" s="5"/>
      <c r="D11" s="5"/>
      <c r="E11" s="19"/>
      <c r="F11" s="14"/>
    </row>
    <row r="12" spans="1:9">
      <c r="A12" s="14">
        <v>27801</v>
      </c>
      <c r="B12" s="5" t="s">
        <v>8</v>
      </c>
      <c r="C12" s="5"/>
      <c r="D12" s="5"/>
      <c r="E12" s="19"/>
      <c r="F12" s="14"/>
    </row>
    <row r="13" spans="1:9">
      <c r="A13" s="14">
        <v>28145</v>
      </c>
      <c r="B13" s="5" t="s">
        <v>9</v>
      </c>
      <c r="C13" s="5"/>
      <c r="D13" s="5"/>
      <c r="E13" s="19"/>
      <c r="F13" s="14"/>
    </row>
    <row r="14" spans="1:9">
      <c r="A14" s="14">
        <v>16956</v>
      </c>
      <c r="B14" s="5" t="s">
        <v>10</v>
      </c>
      <c r="C14" s="5"/>
      <c r="D14" s="5"/>
      <c r="E14" s="19"/>
      <c r="F14" s="14"/>
    </row>
    <row r="15" spans="1:9">
      <c r="A15" s="14">
        <v>8605</v>
      </c>
      <c r="B15" s="5" t="s">
        <v>11</v>
      </c>
      <c r="C15" s="5"/>
      <c r="D15" s="5"/>
      <c r="E15" s="19"/>
      <c r="F15" s="14"/>
    </row>
    <row r="16" spans="1:9">
      <c r="A16" s="14">
        <v>21856</v>
      </c>
      <c r="B16" s="5" t="s">
        <v>12</v>
      </c>
      <c r="C16" s="5"/>
      <c r="D16" s="5"/>
      <c r="E16" s="19"/>
      <c r="F16" s="14"/>
    </row>
    <row r="17" spans="1:11">
      <c r="A17" s="14">
        <f>SUM(A6:A16)</f>
        <v>212965</v>
      </c>
      <c r="B17" s="5" t="s">
        <v>13</v>
      </c>
      <c r="C17" s="5"/>
      <c r="D17" s="4"/>
      <c r="E17" s="21"/>
      <c r="F17" s="18"/>
    </row>
    <row r="19" spans="1:11">
      <c r="A19" s="13" t="s">
        <v>28</v>
      </c>
      <c r="B19" s="13"/>
      <c r="G19">
        <v>100</v>
      </c>
    </row>
    <row r="20" spans="1:11">
      <c r="C20" s="17"/>
      <c r="D20" s="17"/>
      <c r="E20" s="17"/>
      <c r="F20" s="17"/>
    </row>
    <row r="21" spans="1:11" ht="14.45" customHeight="1">
      <c r="A21" s="12" t="s">
        <v>23</v>
      </c>
      <c r="C21" s="38" t="s">
        <v>40</v>
      </c>
      <c r="D21" s="32" t="s">
        <v>41</v>
      </c>
      <c r="E21" s="32" t="s">
        <v>42</v>
      </c>
      <c r="F21" s="32"/>
      <c r="G21" s="32" t="s">
        <v>43</v>
      </c>
      <c r="H21" s="32" t="s">
        <v>44</v>
      </c>
      <c r="I21" s="12"/>
      <c r="J21" s="32" t="s">
        <v>45</v>
      </c>
      <c r="K21" s="32" t="s">
        <v>46</v>
      </c>
    </row>
    <row r="22" spans="1:11">
      <c r="A22" s="12" t="s">
        <v>24</v>
      </c>
      <c r="C22" s="38"/>
      <c r="D22" s="32"/>
      <c r="E22" s="32"/>
      <c r="F22" s="32"/>
      <c r="G22" s="32"/>
      <c r="H22" s="32"/>
      <c r="I22" s="12"/>
      <c r="J22" s="32"/>
      <c r="K22" s="32"/>
    </row>
    <row r="23" spans="1:11">
      <c r="A23" s="15" t="s">
        <v>26</v>
      </c>
      <c r="C23" s="14">
        <v>50</v>
      </c>
      <c r="D23" s="14"/>
      <c r="E23" s="33"/>
      <c r="F23" s="33"/>
      <c r="G23" s="18"/>
      <c r="H23" s="14"/>
      <c r="I23" s="12"/>
      <c r="J23" s="26"/>
      <c r="K23" s="27"/>
    </row>
    <row r="24" spans="1:11">
      <c r="A24" s="15" t="s">
        <v>25</v>
      </c>
      <c r="C24" s="14">
        <v>150</v>
      </c>
      <c r="D24" s="14"/>
      <c r="E24" s="33"/>
      <c r="F24" s="33"/>
      <c r="G24" s="18"/>
      <c r="H24" s="14"/>
      <c r="I24" s="12"/>
      <c r="J24" s="26"/>
      <c r="K24" s="27"/>
    </row>
    <row r="25" spans="1:11">
      <c r="C25" s="14">
        <v>250</v>
      </c>
      <c r="D25" s="14"/>
      <c r="E25" s="33"/>
      <c r="F25" s="33"/>
      <c r="G25" s="18"/>
      <c r="H25" s="14"/>
      <c r="I25" s="12"/>
      <c r="J25" s="26"/>
      <c r="K25" s="27"/>
    </row>
    <row r="26" spans="1:11">
      <c r="C26" s="14">
        <v>350</v>
      </c>
      <c r="D26" s="14"/>
      <c r="E26" s="33"/>
      <c r="F26" s="33"/>
      <c r="G26" s="18"/>
      <c r="H26" s="14"/>
      <c r="I26" s="12"/>
      <c r="J26" s="26"/>
      <c r="K26" s="27"/>
    </row>
    <row r="27" spans="1:11">
      <c r="C27" s="14">
        <v>450</v>
      </c>
      <c r="D27" s="14"/>
      <c r="E27" s="33"/>
      <c r="F27" s="33"/>
      <c r="G27" s="18"/>
      <c r="H27" s="14"/>
      <c r="I27" s="12"/>
      <c r="J27" s="26"/>
      <c r="K27" s="27"/>
    </row>
    <row r="28" spans="1:11">
      <c r="C28" s="14">
        <v>550</v>
      </c>
      <c r="D28" s="14"/>
      <c r="E28" s="33"/>
      <c r="F28" s="33"/>
      <c r="G28" s="18"/>
      <c r="H28" s="14"/>
      <c r="I28" s="12"/>
      <c r="J28" s="26"/>
      <c r="K28" s="27"/>
    </row>
    <row r="29" spans="1:11">
      <c r="C29" s="14">
        <v>650</v>
      </c>
      <c r="D29" s="14"/>
      <c r="E29" s="33"/>
      <c r="F29" s="33"/>
      <c r="G29" s="18"/>
      <c r="H29" s="14"/>
      <c r="I29" s="12"/>
      <c r="J29" s="26"/>
      <c r="K29" s="27"/>
    </row>
    <row r="30" spans="1:11">
      <c r="C30" s="14">
        <v>750</v>
      </c>
      <c r="D30" s="14"/>
      <c r="E30" s="33"/>
      <c r="F30" s="33"/>
      <c r="G30" s="18"/>
      <c r="H30" s="14"/>
      <c r="I30" s="12"/>
      <c r="J30" s="26"/>
      <c r="K30" s="27"/>
    </row>
    <row r="31" spans="1:11">
      <c r="C31" s="14">
        <v>850</v>
      </c>
      <c r="D31" s="14"/>
      <c r="E31" s="33"/>
      <c r="F31" s="33"/>
      <c r="G31" s="18"/>
      <c r="H31" s="14"/>
      <c r="I31" s="12"/>
      <c r="J31" s="26"/>
      <c r="K31" s="27"/>
    </row>
    <row r="32" spans="1:11">
      <c r="C32" s="14">
        <v>950</v>
      </c>
      <c r="D32" s="14"/>
      <c r="E32" s="33"/>
      <c r="F32" s="33"/>
      <c r="G32" s="18"/>
      <c r="H32" s="14"/>
      <c r="I32" s="12"/>
      <c r="J32" s="26"/>
      <c r="K32" s="27"/>
    </row>
    <row r="33" spans="3:11">
      <c r="C33" s="14">
        <v>1000</v>
      </c>
      <c r="D33" s="14"/>
      <c r="E33" s="33"/>
      <c r="F33" s="33"/>
      <c r="G33" s="18"/>
      <c r="H33" s="14"/>
      <c r="I33" s="12"/>
      <c r="J33" s="26"/>
      <c r="K33" s="27"/>
    </row>
    <row r="34" spans="3:11">
      <c r="C34" s="13" t="s">
        <v>13</v>
      </c>
      <c r="D34" s="14"/>
      <c r="E34" s="34"/>
      <c r="F34" s="34"/>
      <c r="G34" s="18"/>
      <c r="H34" s="14"/>
      <c r="I34" s="28"/>
      <c r="J34" s="17"/>
      <c r="K34" s="17"/>
    </row>
    <row r="35" spans="3:11">
      <c r="C35" s="17"/>
      <c r="D35" s="17"/>
      <c r="E35" s="17"/>
      <c r="F35" s="17"/>
    </row>
  </sheetData>
  <mergeCells count="19">
    <mergeCell ref="E32:F32"/>
    <mergeCell ref="E33:F33"/>
    <mergeCell ref="E34:F34"/>
    <mergeCell ref="D21:D22"/>
    <mergeCell ref="E27:F27"/>
    <mergeCell ref="E28:F28"/>
    <mergeCell ref="E29:F29"/>
    <mergeCell ref="E30:F30"/>
    <mergeCell ref="E31:F31"/>
    <mergeCell ref="C21:C22"/>
    <mergeCell ref="E21:F22"/>
    <mergeCell ref="G21:G22"/>
    <mergeCell ref="H21:H22"/>
    <mergeCell ref="E26:F26"/>
    <mergeCell ref="J21:J22"/>
    <mergeCell ref="K21:K22"/>
    <mergeCell ref="E23:F23"/>
    <mergeCell ref="E24:F24"/>
    <mergeCell ref="E25:F2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L35"/>
  <sheetViews>
    <sheetView tabSelected="1" topLeftCell="C1" workbookViewId="0">
      <selection activeCell="P27" sqref="P27"/>
    </sheetView>
  </sheetViews>
  <sheetFormatPr defaultRowHeight="15"/>
  <cols>
    <col min="1" max="1" width="15.5703125" customWidth="1"/>
    <col min="4" max="4" width="27.42578125" customWidth="1"/>
    <col min="5" max="5" width="21.85546875" customWidth="1"/>
    <col min="6" max="6" width="23" customWidth="1"/>
    <col min="10" max="10" width="10.5703125" bestFit="1" customWidth="1"/>
  </cols>
  <sheetData>
    <row r="3" spans="1:12">
      <c r="B3" s="2" t="s">
        <v>18</v>
      </c>
    </row>
    <row r="4" spans="1:12">
      <c r="B4" s="6" t="s">
        <v>29</v>
      </c>
    </row>
    <row r="5" spans="1:12">
      <c r="A5" s="14" t="s">
        <v>35</v>
      </c>
      <c r="B5" s="13" t="s">
        <v>36</v>
      </c>
      <c r="C5" s="13" t="s">
        <v>0</v>
      </c>
      <c r="D5" s="13" t="s">
        <v>1</v>
      </c>
      <c r="E5" s="13" t="s">
        <v>14</v>
      </c>
      <c r="F5" s="25" t="s">
        <v>48</v>
      </c>
    </row>
    <row r="6" spans="1:12">
      <c r="A6" s="14">
        <v>1363</v>
      </c>
      <c r="B6" s="8" t="s">
        <v>2</v>
      </c>
      <c r="C6" s="11">
        <f>A6/$A$17</f>
        <v>5.2072389408254413E-3</v>
      </c>
      <c r="D6" s="8">
        <f>100*$F$6*(1-$F$6)</f>
        <v>0.51801236034385933</v>
      </c>
      <c r="E6" s="19">
        <f>D6/F6</f>
        <v>99.479276105917478</v>
      </c>
      <c r="F6" s="14">
        <f>C6</f>
        <v>5.2072389408254413E-3</v>
      </c>
    </row>
    <row r="7" spans="1:12">
      <c r="A7" s="14">
        <v>8925</v>
      </c>
      <c r="B7" s="8" t="s">
        <v>3</v>
      </c>
      <c r="C7" s="14">
        <f t="shared" ref="C7:C17" si="0">A7/$A$17</f>
        <v>3.4097290936806357E-2</v>
      </c>
      <c r="D7" s="8">
        <f>99*F7*(1-F7)</f>
        <v>3.7382086970642847</v>
      </c>
      <c r="E7" s="31">
        <f t="shared" ref="E7:E16" si="1">D7/F7</f>
        <v>95.108851542114451</v>
      </c>
      <c r="F7" s="14">
        <f>C6+C7</f>
        <v>3.9304529877631798E-2</v>
      </c>
    </row>
    <row r="8" spans="1:12">
      <c r="A8" s="14">
        <v>15263</v>
      </c>
      <c r="B8" s="8" t="s">
        <v>4</v>
      </c>
      <c r="C8" s="14">
        <f t="shared" si="0"/>
        <v>5.8311143032882394E-2</v>
      </c>
      <c r="D8" s="14">
        <f t="shared" ref="D8:D16" si="2">99*F8*(1-F8)</f>
        <v>8.7205984779614276</v>
      </c>
      <c r="E8" s="31">
        <f t="shared" si="1"/>
        <v>89.336048381859086</v>
      </c>
      <c r="F8" s="14">
        <f>C6+C7+C8</f>
        <v>9.7615672910514192E-2</v>
      </c>
    </row>
    <row r="9" spans="1:12">
      <c r="A9" s="14">
        <v>37443</v>
      </c>
      <c r="B9" s="8" t="s">
        <v>5</v>
      </c>
      <c r="C9" s="14">
        <f t="shared" si="0"/>
        <v>0.14304816409488408</v>
      </c>
      <c r="D9" s="14">
        <f t="shared" si="2"/>
        <v>18.0917307017605</v>
      </c>
      <c r="E9" s="31">
        <f t="shared" si="1"/>
        <v>75.174280136465569</v>
      </c>
      <c r="F9" s="14">
        <f>C6+C7+C8+C9</f>
        <v>0.24066383700539828</v>
      </c>
    </row>
    <row r="10" spans="1:12">
      <c r="A10" s="14">
        <v>56377</v>
      </c>
      <c r="B10" s="8" t="s">
        <v>6</v>
      </c>
      <c r="C10" s="14">
        <f t="shared" si="0"/>
        <v>0.21538408640272624</v>
      </c>
      <c r="D10" s="14">
        <f t="shared" si="2"/>
        <v>24.558753281362929</v>
      </c>
      <c r="E10" s="31">
        <f t="shared" si="1"/>
        <v>53.851255582595677</v>
      </c>
      <c r="F10" s="14">
        <f>C6+C7+C8+C9+C10</f>
        <v>0.4560479234081245</v>
      </c>
    </row>
    <row r="11" spans="1:12">
      <c r="A11" s="14">
        <v>45736</v>
      </c>
      <c r="B11" s="8" t="s">
        <v>7</v>
      </c>
      <c r="C11" s="14">
        <f t="shared" si="0"/>
        <v>0.17473094658664151</v>
      </c>
      <c r="D11" s="14">
        <f t="shared" si="2"/>
        <v>23.056791829126315</v>
      </c>
      <c r="E11" s="31">
        <f t="shared" si="1"/>
        <v>36.55289187051816</v>
      </c>
      <c r="F11" s="14">
        <f>C6+C7+C8+C9+C10+C11</f>
        <v>0.63077886999476607</v>
      </c>
    </row>
    <row r="12" spans="1:12">
      <c r="A12" s="14">
        <v>30588</v>
      </c>
      <c r="B12" s="8" t="s">
        <v>8</v>
      </c>
      <c r="C12" s="14">
        <f t="shared" si="0"/>
        <v>0.1168591524005639</v>
      </c>
      <c r="D12" s="14">
        <f t="shared" si="2"/>
        <v>18.678865576548876</v>
      </c>
      <c r="E12" s="31">
        <f t="shared" si="1"/>
        <v>24.983835782862336</v>
      </c>
      <c r="F12" s="14">
        <f>C6+C7+C8+C9+C10+C11+C12</f>
        <v>0.74763802239532995</v>
      </c>
    </row>
    <row r="13" spans="1:12">
      <c r="A13" s="14">
        <v>19763</v>
      </c>
      <c r="B13" s="8" t="s">
        <v>9</v>
      </c>
      <c r="C13" s="14">
        <f t="shared" si="0"/>
        <v>7.5503054429591487E-2</v>
      </c>
      <c r="D13" s="14">
        <f t="shared" si="2"/>
        <v>14.412404602374593</v>
      </c>
      <c r="E13" s="31">
        <f t="shared" si="1"/>
        <v>17.509033394332778</v>
      </c>
      <c r="F13" s="14">
        <f>C6+C7+C8+C9+C10+C11+C12+C13</f>
        <v>0.82314107682492144</v>
      </c>
      <c r="L13" s="12"/>
    </row>
    <row r="14" spans="1:12">
      <c r="A14" s="14">
        <v>16728</v>
      </c>
      <c r="B14" s="8" t="s">
        <v>10</v>
      </c>
      <c r="C14" s="14">
        <f t="shared" si="0"/>
        <v>6.3908065298699912E-2</v>
      </c>
      <c r="D14" s="14">
        <f t="shared" si="2"/>
        <v>9.919103196555513</v>
      </c>
      <c r="E14" s="31">
        <f t="shared" si="1"/>
        <v>11.182134929761494</v>
      </c>
      <c r="F14" s="14">
        <f>C6+C7+C8+C9+C10+C11+C12+C13+C14</f>
        <v>0.88704914212362129</v>
      </c>
      <c r="L14" s="12"/>
    </row>
    <row r="15" spans="1:12">
      <c r="A15" s="14">
        <v>6875</v>
      </c>
      <c r="B15" s="8" t="s">
        <v>11</v>
      </c>
      <c r="C15" s="14">
        <f t="shared" si="0"/>
        <v>2.6265420189416661E-2</v>
      </c>
      <c r="D15" s="14">
        <f t="shared" si="2"/>
        <v>7.8379361854182026</v>
      </c>
      <c r="E15" s="31">
        <f t="shared" si="1"/>
        <v>8.58185833100924</v>
      </c>
      <c r="F15" s="14">
        <f>C6+C7+C8+C9+C10+C11+C12+C13+C14+C15</f>
        <v>0.91331456231303798</v>
      </c>
    </row>
    <row r="16" spans="1:12">
      <c r="A16" s="14">
        <v>22690</v>
      </c>
      <c r="B16" s="8" t="s">
        <v>12</v>
      </c>
      <c r="C16" s="14">
        <f t="shared" si="0"/>
        <v>8.6685437686962033E-2</v>
      </c>
      <c r="D16" s="14">
        <f t="shared" si="2"/>
        <v>0</v>
      </c>
      <c r="E16" s="31">
        <f t="shared" si="1"/>
        <v>0</v>
      </c>
      <c r="F16" s="14">
        <f>C6+C7+C8+C9+C10+C11+C12+C13+C14+C15+C16</f>
        <v>1</v>
      </c>
    </row>
    <row r="17" spans="1:11">
      <c r="A17" s="14">
        <f>SUM(A6:A16)</f>
        <v>261751</v>
      </c>
      <c r="B17" s="8" t="s">
        <v>13</v>
      </c>
      <c r="C17" s="14">
        <f t="shared" si="0"/>
        <v>1</v>
      </c>
      <c r="D17" s="7">
        <f>SUM(D6:D16)</f>
        <v>129.5324049085165</v>
      </c>
      <c r="E17" s="21">
        <f>SUM(E6:E16)</f>
        <v>511.75946605743627</v>
      </c>
      <c r="F17" s="18"/>
    </row>
    <row r="19" spans="1:11">
      <c r="A19" s="13" t="s">
        <v>28</v>
      </c>
      <c r="B19" s="13">
        <f>D17/E17</f>
        <v>0.25311188849407368</v>
      </c>
      <c r="G19">
        <v>100</v>
      </c>
    </row>
    <row r="20" spans="1:11">
      <c r="C20" s="17"/>
      <c r="D20" s="17"/>
      <c r="E20" s="17"/>
      <c r="F20" s="17"/>
      <c r="G20" s="17"/>
    </row>
    <row r="21" spans="1:11" ht="14.45" customHeight="1">
      <c r="A21" s="12" t="s">
        <v>23</v>
      </c>
      <c r="C21" s="38" t="s">
        <v>40</v>
      </c>
      <c r="D21" s="32" t="s">
        <v>41</v>
      </c>
      <c r="E21" s="32" t="s">
        <v>42</v>
      </c>
      <c r="F21" s="32"/>
      <c r="G21" s="32" t="s">
        <v>43</v>
      </c>
      <c r="H21" s="32" t="s">
        <v>44</v>
      </c>
      <c r="I21" s="12"/>
      <c r="J21" s="32" t="s">
        <v>45</v>
      </c>
      <c r="K21" s="32" t="s">
        <v>46</v>
      </c>
    </row>
    <row r="22" spans="1:11">
      <c r="A22" s="12" t="s">
        <v>24</v>
      </c>
      <c r="C22" s="38"/>
      <c r="D22" s="32"/>
      <c r="E22" s="32"/>
      <c r="F22" s="32"/>
      <c r="G22" s="32"/>
      <c r="H22" s="32"/>
      <c r="I22" s="12"/>
      <c r="J22" s="32"/>
      <c r="K22" s="32"/>
    </row>
    <row r="23" spans="1:11">
      <c r="A23" s="15" t="s">
        <v>26</v>
      </c>
      <c r="C23" s="14">
        <v>50</v>
      </c>
      <c r="D23" s="14">
        <v>1363</v>
      </c>
      <c r="E23" s="33">
        <f>C23*D23</f>
        <v>68150</v>
      </c>
      <c r="F23" s="33"/>
      <c r="G23" s="18">
        <f>D23/$D$34*$G$19</f>
        <v>0.52072389408254416</v>
      </c>
      <c r="H23" s="14">
        <f>E23/$E$34*$G$19</f>
        <v>4.6361600757568282E-2</v>
      </c>
      <c r="I23" s="12"/>
      <c r="J23" s="42">
        <v>0.52072389408254416</v>
      </c>
      <c r="K23" s="27">
        <v>4.6361600757568282E-2</v>
      </c>
    </row>
    <row r="24" spans="1:11">
      <c r="A24" s="15" t="s">
        <v>25</v>
      </c>
      <c r="C24" s="14">
        <v>150</v>
      </c>
      <c r="D24" s="14">
        <v>8925</v>
      </c>
      <c r="E24" s="33">
        <f t="shared" ref="E24:E34" si="3">C24*D24</f>
        <v>1338750</v>
      </c>
      <c r="F24" s="33"/>
      <c r="G24" s="30">
        <f t="shared" ref="G24:G33" si="4">D24/$D$34*$G$19</f>
        <v>3.4097290936806357</v>
      </c>
      <c r="H24" s="14">
        <f t="shared" ref="H24:H34" si="5">E24/$E$34*$G$19</f>
        <v>0.91073504056044807</v>
      </c>
      <c r="I24" s="12"/>
      <c r="J24" s="42">
        <f>G23+G24</f>
        <v>3.93045298776318</v>
      </c>
      <c r="K24" s="27">
        <f>H23+H24</f>
        <v>0.95709664131801631</v>
      </c>
    </row>
    <row r="25" spans="1:11">
      <c r="C25" s="14">
        <v>250</v>
      </c>
      <c r="D25" s="14">
        <v>15263</v>
      </c>
      <c r="E25" s="33">
        <f t="shared" si="3"/>
        <v>3815750</v>
      </c>
      <c r="F25" s="33"/>
      <c r="G25" s="30">
        <f t="shared" si="4"/>
        <v>5.8311143032882393</v>
      </c>
      <c r="H25" s="14">
        <f t="shared" si="5"/>
        <v>2.5958074554760264</v>
      </c>
      <c r="I25" s="12"/>
      <c r="J25" s="42">
        <f>J24+G25</f>
        <v>9.7615672910514188</v>
      </c>
      <c r="K25" s="27">
        <f>K24+H25</f>
        <v>3.5529040967940428</v>
      </c>
    </row>
    <row r="26" spans="1:11">
      <c r="C26" s="14">
        <v>350</v>
      </c>
      <c r="D26" s="14">
        <v>37443</v>
      </c>
      <c r="E26" s="33">
        <f t="shared" si="3"/>
        <v>13105050</v>
      </c>
      <c r="F26" s="33"/>
      <c r="G26" s="30">
        <f t="shared" si="4"/>
        <v>14.304816409488408</v>
      </c>
      <c r="H26" s="14">
        <f t="shared" si="5"/>
        <v>8.9152031695960421</v>
      </c>
      <c r="I26" s="12"/>
      <c r="J26" s="42">
        <f>J25+G26</f>
        <v>24.066383700539827</v>
      </c>
      <c r="K26" s="27">
        <f>K25+H26</f>
        <v>12.468107266390085</v>
      </c>
    </row>
    <row r="27" spans="1:11">
      <c r="C27" s="14">
        <v>450</v>
      </c>
      <c r="D27" s="14">
        <v>56377</v>
      </c>
      <c r="E27" s="33">
        <f t="shared" si="3"/>
        <v>25369650</v>
      </c>
      <c r="F27" s="33"/>
      <c r="G27" s="30">
        <f t="shared" si="4"/>
        <v>21.538408640272625</v>
      </c>
      <c r="H27" s="14">
        <f t="shared" si="5"/>
        <v>17.258658615689541</v>
      </c>
      <c r="I27" s="12"/>
      <c r="J27" s="42">
        <f>G27+J26</f>
        <v>45.604792340812452</v>
      </c>
      <c r="K27" s="27">
        <f>K26+H27</f>
        <v>29.726765882079626</v>
      </c>
    </row>
    <row r="28" spans="1:11">
      <c r="C28" s="14">
        <v>550</v>
      </c>
      <c r="D28" s="14">
        <v>45736</v>
      </c>
      <c r="E28" s="33">
        <f t="shared" si="3"/>
        <v>25154800</v>
      </c>
      <c r="F28" s="33"/>
      <c r="G28" s="30">
        <f t="shared" si="4"/>
        <v>17.473094658664152</v>
      </c>
      <c r="H28" s="14">
        <f t="shared" si="5"/>
        <v>17.112498822252071</v>
      </c>
      <c r="I28" s="12"/>
      <c r="J28" s="42">
        <f>J27+G28</f>
        <v>63.077886999476604</v>
      </c>
      <c r="K28" s="27">
        <f>K27+H28</f>
        <v>46.839264704331697</v>
      </c>
    </row>
    <row r="29" spans="1:11">
      <c r="C29" s="14">
        <v>650</v>
      </c>
      <c r="D29" s="14">
        <v>30588</v>
      </c>
      <c r="E29" s="33">
        <f t="shared" si="3"/>
        <v>19882200</v>
      </c>
      <c r="F29" s="33"/>
      <c r="G29" s="30">
        <f t="shared" si="4"/>
        <v>11.68591524005639</v>
      </c>
      <c r="H29" s="14">
        <f t="shared" si="5"/>
        <v>13.5256143592388</v>
      </c>
      <c r="I29" s="12"/>
      <c r="J29" s="42">
        <f>J28+G29</f>
        <v>74.763802239532993</v>
      </c>
      <c r="K29" s="27">
        <f>K28+H29</f>
        <v>60.364879063570498</v>
      </c>
    </row>
    <row r="30" spans="1:11">
      <c r="C30" s="14">
        <v>750</v>
      </c>
      <c r="D30" s="14">
        <v>19763</v>
      </c>
      <c r="E30" s="33">
        <f t="shared" si="3"/>
        <v>14822250</v>
      </c>
      <c r="F30" s="33"/>
      <c r="G30" s="30">
        <f t="shared" si="4"/>
        <v>7.5503054429591483</v>
      </c>
      <c r="H30" s="14">
        <f t="shared" si="5"/>
        <v>10.083393056916604</v>
      </c>
      <c r="I30" s="12"/>
      <c r="J30" s="42">
        <f>J29+G30</f>
        <v>82.314107682492136</v>
      </c>
      <c r="K30" s="27">
        <f>K29+H30</f>
        <v>70.448272120487104</v>
      </c>
    </row>
    <row r="31" spans="1:11">
      <c r="C31" s="14">
        <v>850</v>
      </c>
      <c r="D31" s="14">
        <v>16728</v>
      </c>
      <c r="E31" s="33">
        <f t="shared" si="3"/>
        <v>14218800</v>
      </c>
      <c r="F31" s="33"/>
      <c r="G31" s="30">
        <f t="shared" si="4"/>
        <v>6.390806529869991</v>
      </c>
      <c r="H31" s="14">
        <f t="shared" si="5"/>
        <v>9.672873497457255</v>
      </c>
      <c r="I31" s="12"/>
      <c r="J31" s="42">
        <f>J30+G31</f>
        <v>88.704914212362127</v>
      </c>
      <c r="K31" s="27">
        <f>K30+H31</f>
        <v>80.121145617944364</v>
      </c>
    </row>
    <row r="32" spans="1:11">
      <c r="C32" s="14">
        <v>950</v>
      </c>
      <c r="D32" s="14">
        <v>6875</v>
      </c>
      <c r="E32" s="33">
        <f t="shared" si="3"/>
        <v>6531250</v>
      </c>
      <c r="F32" s="33"/>
      <c r="G32" s="30">
        <f t="shared" si="4"/>
        <v>2.6265420189416662</v>
      </c>
      <c r="H32" s="14">
        <f t="shared" si="5"/>
        <v>4.4431284658527934</v>
      </c>
      <c r="I32" s="12"/>
      <c r="J32" s="42">
        <f>J31+G32</f>
        <v>91.33145623130379</v>
      </c>
      <c r="K32" s="27">
        <f>K31+H32</f>
        <v>84.564274083797159</v>
      </c>
    </row>
    <row r="33" spans="3:11">
      <c r="C33" s="14">
        <v>1000</v>
      </c>
      <c r="D33" s="14">
        <v>22690</v>
      </c>
      <c r="E33" s="33">
        <f t="shared" si="3"/>
        <v>22690000</v>
      </c>
      <c r="F33" s="33"/>
      <c r="G33" s="30">
        <f t="shared" si="4"/>
        <v>8.6685437686962032</v>
      </c>
      <c r="H33" s="14">
        <f t="shared" si="5"/>
        <v>15.435725916202852</v>
      </c>
      <c r="I33" s="12"/>
      <c r="J33" s="42">
        <f>J32+G33</f>
        <v>100</v>
      </c>
      <c r="K33" s="27">
        <f>K32+H33</f>
        <v>100.00000000000001</v>
      </c>
    </row>
    <row r="34" spans="3:11">
      <c r="C34" s="13" t="s">
        <v>13</v>
      </c>
      <c r="D34" s="14">
        <f>SUM(D23:D33)</f>
        <v>261751</v>
      </c>
      <c r="E34" s="33">
        <f>SUM(E23:F33)</f>
        <v>146996650</v>
      </c>
      <c r="F34" s="33"/>
      <c r="G34" s="30">
        <f>D34/$D$34*$G$19</f>
        <v>100</v>
      </c>
      <c r="H34" s="14">
        <f t="shared" si="5"/>
        <v>100</v>
      </c>
      <c r="I34" s="28"/>
      <c r="J34" s="44"/>
      <c r="K34" s="43"/>
    </row>
    <row r="35" spans="3:11">
      <c r="C35" s="17"/>
      <c r="D35" s="17"/>
      <c r="E35" s="17"/>
      <c r="F35" s="17"/>
      <c r="G35" s="17"/>
    </row>
  </sheetData>
  <mergeCells count="19">
    <mergeCell ref="E27:F27"/>
    <mergeCell ref="E28:F28"/>
    <mergeCell ref="E29:F29"/>
    <mergeCell ref="D21:D22"/>
    <mergeCell ref="C21:C22"/>
    <mergeCell ref="E21:F22"/>
    <mergeCell ref="G21:G22"/>
    <mergeCell ref="H21:H22"/>
    <mergeCell ref="E26:F26"/>
    <mergeCell ref="J21:J22"/>
    <mergeCell ref="K21:K22"/>
    <mergeCell ref="E23:F23"/>
    <mergeCell ref="E24:F24"/>
    <mergeCell ref="E25:F25"/>
    <mergeCell ref="E30:F30"/>
    <mergeCell ref="E31:F31"/>
    <mergeCell ref="E32:F32"/>
    <mergeCell ref="E33:F33"/>
    <mergeCell ref="E34:F34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K35"/>
  <sheetViews>
    <sheetView workbookViewId="0">
      <selection activeCell="A5" sqref="A5:F5"/>
    </sheetView>
  </sheetViews>
  <sheetFormatPr defaultRowHeight="15"/>
  <cols>
    <col min="1" max="1" width="16" customWidth="1"/>
    <col min="3" max="3" width="9.140625" style="9"/>
    <col min="4" max="4" width="26.7109375" customWidth="1"/>
    <col min="5" max="5" width="20.140625" customWidth="1"/>
    <col min="6" max="6" width="23.85546875" customWidth="1"/>
  </cols>
  <sheetData>
    <row r="3" spans="1:7">
      <c r="B3" s="9" t="s">
        <v>19</v>
      </c>
    </row>
    <row r="4" spans="1:7">
      <c r="B4" s="6" t="s">
        <v>29</v>
      </c>
    </row>
    <row r="5" spans="1:7">
      <c r="A5" s="14" t="s">
        <v>35</v>
      </c>
      <c r="B5" s="13" t="s">
        <v>36</v>
      </c>
      <c r="C5" s="13" t="s">
        <v>0</v>
      </c>
      <c r="D5" s="13" t="s">
        <v>1</v>
      </c>
      <c r="E5" s="13" t="s">
        <v>14</v>
      </c>
      <c r="F5" s="25" t="s">
        <v>48</v>
      </c>
    </row>
    <row r="6" spans="1:7">
      <c r="A6" s="14">
        <v>1489</v>
      </c>
      <c r="B6" s="11" t="s">
        <v>2</v>
      </c>
      <c r="C6" s="14"/>
      <c r="D6" s="14"/>
      <c r="E6" s="19"/>
      <c r="F6" s="14"/>
      <c r="G6" s="12"/>
    </row>
    <row r="7" spans="1:7">
      <c r="A7" s="14">
        <v>4911</v>
      </c>
      <c r="B7" s="11" t="s">
        <v>3</v>
      </c>
      <c r="C7" s="14"/>
      <c r="D7" s="14"/>
      <c r="E7" s="19"/>
      <c r="F7" s="14"/>
      <c r="G7" s="12"/>
    </row>
    <row r="8" spans="1:7">
      <c r="A8" s="14">
        <v>12384</v>
      </c>
      <c r="B8" s="11" t="s">
        <v>4</v>
      </c>
      <c r="C8" s="14"/>
      <c r="D8" s="14"/>
      <c r="E8" s="19"/>
      <c r="F8" s="14"/>
      <c r="G8" s="12"/>
    </row>
    <row r="9" spans="1:7">
      <c r="A9" s="14">
        <v>28746</v>
      </c>
      <c r="B9" s="11" t="s">
        <v>5</v>
      </c>
      <c r="C9" s="14"/>
      <c r="D9" s="14"/>
      <c r="E9" s="19"/>
      <c r="F9" s="14"/>
      <c r="G9" s="12"/>
    </row>
    <row r="10" spans="1:7">
      <c r="A10" s="14">
        <v>52022</v>
      </c>
      <c r="B10" s="11" t="s">
        <v>6</v>
      </c>
      <c r="C10" s="14"/>
      <c r="D10" s="14"/>
      <c r="E10" s="19"/>
      <c r="F10" s="14"/>
      <c r="G10" s="12"/>
    </row>
    <row r="11" spans="1:7">
      <c r="A11" s="14">
        <v>35270</v>
      </c>
      <c r="B11" s="11" t="s">
        <v>7</v>
      </c>
      <c r="C11" s="14"/>
      <c r="D11" s="14"/>
      <c r="E11" s="19"/>
      <c r="F11" s="14"/>
      <c r="G11" s="12"/>
    </row>
    <row r="12" spans="1:7">
      <c r="A12" s="14">
        <v>29848</v>
      </c>
      <c r="B12" s="11" t="s">
        <v>8</v>
      </c>
      <c r="C12" s="14"/>
      <c r="D12" s="14"/>
      <c r="E12" s="19"/>
      <c r="F12" s="14"/>
      <c r="G12" s="12"/>
    </row>
    <row r="13" spans="1:7">
      <c r="A13" s="14">
        <v>22218</v>
      </c>
      <c r="B13" s="11" t="s">
        <v>9</v>
      </c>
      <c r="C13" s="14"/>
      <c r="D13" s="14"/>
      <c r="E13" s="19"/>
      <c r="F13" s="14"/>
      <c r="G13" s="12"/>
    </row>
    <row r="14" spans="1:7">
      <c r="A14" s="14">
        <v>15097</v>
      </c>
      <c r="B14" s="11" t="s">
        <v>10</v>
      </c>
      <c r="C14" s="14"/>
      <c r="D14" s="14"/>
      <c r="E14" s="19"/>
      <c r="F14" s="14"/>
      <c r="G14" s="12"/>
    </row>
    <row r="15" spans="1:7">
      <c r="A15" s="14">
        <v>14236</v>
      </c>
      <c r="B15" s="11" t="s">
        <v>11</v>
      </c>
      <c r="C15" s="14"/>
      <c r="D15" s="14"/>
      <c r="E15" s="19"/>
      <c r="F15" s="14"/>
      <c r="G15" s="12"/>
    </row>
    <row r="16" spans="1:7">
      <c r="A16" s="14">
        <v>21875</v>
      </c>
      <c r="B16" s="11" t="s">
        <v>12</v>
      </c>
      <c r="C16" s="14"/>
      <c r="D16" s="14"/>
      <c r="E16" s="19"/>
      <c r="F16" s="14"/>
      <c r="G16" s="12"/>
    </row>
    <row r="17" spans="1:11">
      <c r="A17" s="14">
        <f>SUM(A6:A16)</f>
        <v>238096</v>
      </c>
      <c r="B17" s="11" t="s">
        <v>13</v>
      </c>
      <c r="C17" s="14"/>
      <c r="D17" s="13"/>
      <c r="E17" s="21"/>
      <c r="F17" s="18"/>
      <c r="G17" s="12"/>
    </row>
    <row r="19" spans="1:11">
      <c r="A19" s="13" t="s">
        <v>28</v>
      </c>
      <c r="B19" s="13"/>
      <c r="G19">
        <v>100</v>
      </c>
    </row>
    <row r="20" spans="1:11">
      <c r="C20" s="17"/>
      <c r="D20" s="17"/>
      <c r="E20" s="17"/>
      <c r="F20" s="17"/>
      <c r="G20" s="17"/>
    </row>
    <row r="21" spans="1:11" ht="14.45" customHeight="1">
      <c r="A21" s="12" t="s">
        <v>23</v>
      </c>
      <c r="C21" s="38" t="s">
        <v>40</v>
      </c>
      <c r="D21" s="32" t="s">
        <v>41</v>
      </c>
      <c r="E21" s="32" t="s">
        <v>42</v>
      </c>
      <c r="F21" s="32"/>
      <c r="G21" s="32" t="s">
        <v>43</v>
      </c>
      <c r="H21" s="32" t="s">
        <v>44</v>
      </c>
      <c r="I21" s="12"/>
      <c r="J21" s="32" t="s">
        <v>45</v>
      </c>
      <c r="K21" s="32" t="s">
        <v>46</v>
      </c>
    </row>
    <row r="22" spans="1:11">
      <c r="A22" s="12" t="s">
        <v>24</v>
      </c>
      <c r="C22" s="38"/>
      <c r="D22" s="32"/>
      <c r="E22" s="32"/>
      <c r="F22" s="32"/>
      <c r="G22" s="32"/>
      <c r="H22" s="32"/>
      <c r="I22" s="12"/>
      <c r="J22" s="32"/>
      <c r="K22" s="32"/>
    </row>
    <row r="23" spans="1:11">
      <c r="A23" s="15" t="s">
        <v>26</v>
      </c>
      <c r="C23" s="14">
        <v>50</v>
      </c>
      <c r="D23" s="14"/>
      <c r="E23" s="33"/>
      <c r="F23" s="33"/>
      <c r="G23" s="18"/>
      <c r="H23" s="14"/>
      <c r="I23" s="12"/>
      <c r="J23" s="26"/>
      <c r="K23" s="27"/>
    </row>
    <row r="24" spans="1:11">
      <c r="A24" s="15" t="s">
        <v>25</v>
      </c>
      <c r="C24" s="14">
        <v>150</v>
      </c>
      <c r="D24" s="14"/>
      <c r="E24" s="33"/>
      <c r="F24" s="33"/>
      <c r="G24" s="18"/>
      <c r="H24" s="14"/>
      <c r="I24" s="12"/>
      <c r="J24" s="26"/>
      <c r="K24" s="27"/>
    </row>
    <row r="25" spans="1:11">
      <c r="C25" s="14">
        <v>250</v>
      </c>
      <c r="D25" s="14"/>
      <c r="E25" s="33"/>
      <c r="F25" s="33"/>
      <c r="G25" s="18"/>
      <c r="H25" s="14"/>
      <c r="I25" s="12"/>
      <c r="J25" s="26"/>
      <c r="K25" s="27"/>
    </row>
    <row r="26" spans="1:11">
      <c r="C26" s="14">
        <v>350</v>
      </c>
      <c r="D26" s="14"/>
      <c r="E26" s="33"/>
      <c r="F26" s="33"/>
      <c r="G26" s="18"/>
      <c r="H26" s="14"/>
      <c r="I26" s="12"/>
      <c r="J26" s="26"/>
      <c r="K26" s="27"/>
    </row>
    <row r="27" spans="1:11">
      <c r="C27" s="14">
        <v>450</v>
      </c>
      <c r="D27" s="14"/>
      <c r="E27" s="33"/>
      <c r="F27" s="33"/>
      <c r="G27" s="18"/>
      <c r="H27" s="14"/>
      <c r="I27" s="12"/>
      <c r="J27" s="26"/>
      <c r="K27" s="27"/>
    </row>
    <row r="28" spans="1:11">
      <c r="C28" s="14">
        <v>550</v>
      </c>
      <c r="D28" s="14"/>
      <c r="E28" s="33"/>
      <c r="F28" s="33"/>
      <c r="G28" s="18"/>
      <c r="H28" s="14"/>
      <c r="I28" s="12"/>
      <c r="J28" s="26"/>
      <c r="K28" s="27"/>
    </row>
    <row r="29" spans="1:11">
      <c r="C29" s="14">
        <v>650</v>
      </c>
      <c r="D29" s="14"/>
      <c r="E29" s="33"/>
      <c r="F29" s="33"/>
      <c r="G29" s="18"/>
      <c r="H29" s="14"/>
      <c r="I29" s="12"/>
      <c r="J29" s="26"/>
      <c r="K29" s="27"/>
    </row>
    <row r="30" spans="1:11">
      <c r="C30" s="14">
        <v>750</v>
      </c>
      <c r="D30" s="14"/>
      <c r="E30" s="33"/>
      <c r="F30" s="33"/>
      <c r="G30" s="18"/>
      <c r="H30" s="14"/>
      <c r="I30" s="12"/>
      <c r="J30" s="26"/>
      <c r="K30" s="27"/>
    </row>
    <row r="31" spans="1:11">
      <c r="C31" s="14">
        <v>850</v>
      </c>
      <c r="D31" s="14"/>
      <c r="E31" s="33"/>
      <c r="F31" s="33"/>
      <c r="G31" s="18"/>
      <c r="H31" s="14"/>
      <c r="I31" s="12"/>
      <c r="J31" s="26"/>
      <c r="K31" s="27"/>
    </row>
    <row r="32" spans="1:11">
      <c r="C32" s="14">
        <v>950</v>
      </c>
      <c r="D32" s="14"/>
      <c r="E32" s="33"/>
      <c r="F32" s="33"/>
      <c r="G32" s="18"/>
      <c r="H32" s="14"/>
      <c r="I32" s="12"/>
      <c r="J32" s="26"/>
      <c r="K32" s="27"/>
    </row>
    <row r="33" spans="3:11">
      <c r="C33" s="14">
        <v>1000</v>
      </c>
      <c r="D33" s="14"/>
      <c r="E33" s="33"/>
      <c r="F33" s="33"/>
      <c r="G33" s="18"/>
      <c r="H33" s="14"/>
      <c r="I33" s="12"/>
      <c r="J33" s="26"/>
      <c r="K33" s="27"/>
    </row>
    <row r="34" spans="3:11">
      <c r="C34" s="13" t="s">
        <v>13</v>
      </c>
      <c r="D34" s="14"/>
      <c r="E34" s="34"/>
      <c r="F34" s="34"/>
      <c r="G34" s="18"/>
      <c r="H34" s="14"/>
      <c r="I34" s="28"/>
      <c r="J34" s="17"/>
      <c r="K34" s="17"/>
    </row>
    <row r="35" spans="3:11">
      <c r="C35" s="17"/>
      <c r="D35" s="17"/>
      <c r="E35" s="17"/>
      <c r="F35" s="17"/>
      <c r="G35" s="17"/>
    </row>
  </sheetData>
  <mergeCells count="19">
    <mergeCell ref="E27:F27"/>
    <mergeCell ref="E28:F28"/>
    <mergeCell ref="E29:F29"/>
    <mergeCell ref="D21:D22"/>
    <mergeCell ref="C21:C22"/>
    <mergeCell ref="E21:F22"/>
    <mergeCell ref="G21:G22"/>
    <mergeCell ref="H21:H22"/>
    <mergeCell ref="E26:F26"/>
    <mergeCell ref="J21:J22"/>
    <mergeCell ref="K21:K22"/>
    <mergeCell ref="E23:F23"/>
    <mergeCell ref="E24:F24"/>
    <mergeCell ref="E25:F25"/>
    <mergeCell ref="E30:F30"/>
    <mergeCell ref="E31:F31"/>
    <mergeCell ref="E32:F32"/>
    <mergeCell ref="E33:F33"/>
    <mergeCell ref="E34:F3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K37"/>
  <sheetViews>
    <sheetView workbookViewId="0">
      <selection activeCell="J22" sqref="J22:K23"/>
    </sheetView>
  </sheetViews>
  <sheetFormatPr defaultRowHeight="15"/>
  <cols>
    <col min="1" max="1" width="15.85546875" customWidth="1"/>
    <col min="3" max="3" width="9.140625" style="9"/>
    <col min="4" max="4" width="27.140625" customWidth="1"/>
    <col min="5" max="5" width="20.140625" customWidth="1"/>
    <col min="6" max="6" width="24.28515625" customWidth="1"/>
  </cols>
  <sheetData>
    <row r="3" spans="1:6">
      <c r="B3" s="9" t="s">
        <v>20</v>
      </c>
    </row>
    <row r="5" spans="1:6">
      <c r="B5" s="6" t="s">
        <v>29</v>
      </c>
    </row>
    <row r="6" spans="1:6">
      <c r="A6" s="14" t="s">
        <v>35</v>
      </c>
      <c r="B6" s="13" t="s">
        <v>36</v>
      </c>
      <c r="C6" s="13" t="s">
        <v>0</v>
      </c>
      <c r="D6" s="13" t="s">
        <v>1</v>
      </c>
      <c r="E6" s="13" t="s">
        <v>14</v>
      </c>
      <c r="F6" s="25" t="s">
        <v>48</v>
      </c>
    </row>
    <row r="7" spans="1:6">
      <c r="A7" s="14">
        <v>2913</v>
      </c>
      <c r="B7" s="11" t="s">
        <v>2</v>
      </c>
      <c r="C7" s="11"/>
      <c r="D7" s="11"/>
      <c r="E7" s="19"/>
      <c r="F7" s="14"/>
    </row>
    <row r="8" spans="1:6">
      <c r="A8" s="14">
        <v>5788</v>
      </c>
      <c r="B8" s="11" t="s">
        <v>3</v>
      </c>
      <c r="C8" s="11"/>
      <c r="D8" s="11"/>
      <c r="E8" s="19"/>
      <c r="F8" s="14"/>
    </row>
    <row r="9" spans="1:6">
      <c r="A9" s="14">
        <v>14615</v>
      </c>
      <c r="B9" s="11" t="s">
        <v>4</v>
      </c>
      <c r="C9" s="11"/>
      <c r="D9" s="11"/>
      <c r="E9" s="19"/>
      <c r="F9" s="14"/>
    </row>
    <row r="10" spans="1:6">
      <c r="A10" s="14">
        <v>37601</v>
      </c>
      <c r="B10" s="11" t="s">
        <v>5</v>
      </c>
      <c r="C10" s="11"/>
      <c r="D10" s="11"/>
      <c r="E10" s="19"/>
      <c r="F10" s="14"/>
    </row>
    <row r="11" spans="1:6">
      <c r="A11" s="14">
        <v>49453</v>
      </c>
      <c r="B11" s="11" t="s">
        <v>6</v>
      </c>
      <c r="C11" s="11"/>
      <c r="D11" s="11"/>
      <c r="E11" s="19"/>
      <c r="F11" s="14"/>
    </row>
    <row r="12" spans="1:6">
      <c r="A12" s="14">
        <v>37250</v>
      </c>
      <c r="B12" s="11" t="s">
        <v>7</v>
      </c>
      <c r="C12" s="11"/>
      <c r="D12" s="11"/>
      <c r="E12" s="19"/>
      <c r="F12" s="14"/>
    </row>
    <row r="13" spans="1:6">
      <c r="A13" s="14">
        <v>35401</v>
      </c>
      <c r="B13" s="11" t="s">
        <v>8</v>
      </c>
      <c r="C13" s="11"/>
      <c r="D13" s="11"/>
      <c r="E13" s="19"/>
      <c r="F13" s="14"/>
    </row>
    <row r="14" spans="1:6">
      <c r="A14" s="14">
        <v>23695</v>
      </c>
      <c r="B14" s="11" t="s">
        <v>9</v>
      </c>
      <c r="C14" s="11"/>
      <c r="D14" s="11"/>
      <c r="E14" s="19"/>
      <c r="F14" s="14"/>
    </row>
    <row r="15" spans="1:6">
      <c r="A15" s="14">
        <v>14369</v>
      </c>
      <c r="B15" s="11" t="s">
        <v>10</v>
      </c>
      <c r="C15" s="11"/>
      <c r="D15" s="11"/>
      <c r="E15" s="19"/>
      <c r="F15" s="14"/>
    </row>
    <row r="16" spans="1:6">
      <c r="A16" s="14">
        <v>8203</v>
      </c>
      <c r="B16" s="11" t="s">
        <v>11</v>
      </c>
      <c r="C16" s="11"/>
      <c r="D16" s="11"/>
      <c r="E16" s="19"/>
      <c r="F16" s="14"/>
    </row>
    <row r="17" spans="1:11">
      <c r="A17" s="14">
        <v>17221</v>
      </c>
      <c r="B17" s="11" t="s">
        <v>12</v>
      </c>
      <c r="C17" s="11"/>
      <c r="D17" s="11"/>
      <c r="E17" s="19"/>
      <c r="F17" s="14"/>
    </row>
    <row r="18" spans="1:11">
      <c r="A18" s="14">
        <f>SUM(A7:A17)</f>
        <v>246509</v>
      </c>
      <c r="B18" s="11" t="s">
        <v>13</v>
      </c>
      <c r="C18" s="11"/>
      <c r="D18" s="10"/>
      <c r="E18" s="21"/>
      <c r="F18" s="18"/>
    </row>
    <row r="20" spans="1:11">
      <c r="A20" s="13" t="s">
        <v>28</v>
      </c>
      <c r="B20" s="13"/>
      <c r="G20">
        <v>100</v>
      </c>
    </row>
    <row r="22" spans="1:11" ht="14.45" customHeight="1">
      <c r="A22" s="12" t="s">
        <v>23</v>
      </c>
      <c r="C22" s="38" t="s">
        <v>40</v>
      </c>
      <c r="D22" s="32" t="s">
        <v>41</v>
      </c>
      <c r="E22" s="32" t="s">
        <v>42</v>
      </c>
      <c r="F22" s="32"/>
      <c r="G22" s="32" t="s">
        <v>43</v>
      </c>
      <c r="H22" s="32" t="s">
        <v>44</v>
      </c>
      <c r="I22" s="12"/>
      <c r="J22" s="32" t="s">
        <v>45</v>
      </c>
      <c r="K22" s="32" t="s">
        <v>46</v>
      </c>
    </row>
    <row r="23" spans="1:11" ht="14.45" customHeight="1">
      <c r="A23" s="12" t="s">
        <v>24</v>
      </c>
      <c r="C23" s="38"/>
      <c r="D23" s="32"/>
      <c r="E23" s="32"/>
      <c r="F23" s="32"/>
      <c r="G23" s="32"/>
      <c r="H23" s="32"/>
      <c r="I23" s="12"/>
      <c r="J23" s="32"/>
      <c r="K23" s="32"/>
    </row>
    <row r="24" spans="1:11">
      <c r="A24" s="15" t="s">
        <v>26</v>
      </c>
      <c r="C24" s="14">
        <v>50</v>
      </c>
      <c r="D24" s="14"/>
      <c r="E24" s="33"/>
      <c r="F24" s="33"/>
      <c r="G24" s="18"/>
      <c r="H24" s="14"/>
      <c r="I24" s="12"/>
      <c r="J24" s="26"/>
      <c r="K24" s="27"/>
    </row>
    <row r="25" spans="1:11">
      <c r="A25" s="15" t="s">
        <v>25</v>
      </c>
      <c r="C25" s="14">
        <v>150</v>
      </c>
      <c r="D25" s="14"/>
      <c r="E25" s="33"/>
      <c r="F25" s="33"/>
      <c r="G25" s="18"/>
      <c r="H25" s="14"/>
      <c r="I25" s="12"/>
      <c r="J25" s="26"/>
      <c r="K25" s="27"/>
    </row>
    <row r="26" spans="1:11">
      <c r="C26" s="14">
        <v>250</v>
      </c>
      <c r="D26" s="14"/>
      <c r="E26" s="33"/>
      <c r="F26" s="33"/>
      <c r="G26" s="18"/>
      <c r="H26" s="14"/>
      <c r="I26" s="12"/>
      <c r="J26" s="26"/>
      <c r="K26" s="27"/>
    </row>
    <row r="27" spans="1:11">
      <c r="C27" s="14">
        <v>350</v>
      </c>
      <c r="D27" s="14"/>
      <c r="E27" s="33"/>
      <c r="F27" s="33"/>
      <c r="G27" s="18"/>
      <c r="H27" s="14"/>
      <c r="I27" s="12"/>
      <c r="J27" s="26"/>
      <c r="K27" s="27"/>
    </row>
    <row r="28" spans="1:11">
      <c r="C28" s="14">
        <v>450</v>
      </c>
      <c r="D28" s="14"/>
      <c r="E28" s="33"/>
      <c r="F28" s="33"/>
      <c r="G28" s="18"/>
      <c r="H28" s="14"/>
      <c r="I28" s="12"/>
      <c r="J28" s="26"/>
      <c r="K28" s="27"/>
    </row>
    <row r="29" spans="1:11">
      <c r="C29" s="14">
        <v>550</v>
      </c>
      <c r="D29" s="14"/>
      <c r="E29" s="33"/>
      <c r="F29" s="33"/>
      <c r="G29" s="18"/>
      <c r="H29" s="14"/>
      <c r="I29" s="12"/>
      <c r="J29" s="26"/>
      <c r="K29" s="27"/>
    </row>
    <row r="30" spans="1:11">
      <c r="C30" s="14">
        <v>650</v>
      </c>
      <c r="D30" s="14"/>
      <c r="E30" s="33"/>
      <c r="F30" s="33"/>
      <c r="G30" s="18"/>
      <c r="H30" s="14"/>
      <c r="I30" s="12"/>
      <c r="J30" s="26"/>
      <c r="K30" s="27"/>
    </row>
    <row r="31" spans="1:11">
      <c r="C31" s="14">
        <v>750</v>
      </c>
      <c r="D31" s="14"/>
      <c r="E31" s="33"/>
      <c r="F31" s="33"/>
      <c r="G31" s="18"/>
      <c r="H31" s="14"/>
      <c r="I31" s="12"/>
      <c r="J31" s="26"/>
      <c r="K31" s="27"/>
    </row>
    <row r="32" spans="1:11">
      <c r="C32" s="14">
        <v>850</v>
      </c>
      <c r="D32" s="14"/>
      <c r="E32" s="33"/>
      <c r="F32" s="33"/>
      <c r="G32" s="18"/>
      <c r="H32" s="14"/>
      <c r="I32" s="12"/>
      <c r="J32" s="26"/>
      <c r="K32" s="27"/>
    </row>
    <row r="33" spans="3:11">
      <c r="C33" s="14">
        <v>950</v>
      </c>
      <c r="D33" s="14"/>
      <c r="E33" s="33"/>
      <c r="F33" s="33"/>
      <c r="G33" s="18"/>
      <c r="H33" s="14"/>
      <c r="I33" s="12"/>
      <c r="J33" s="26"/>
      <c r="K33" s="27"/>
    </row>
    <row r="34" spans="3:11">
      <c r="C34" s="14">
        <v>1000</v>
      </c>
      <c r="D34" s="14"/>
      <c r="E34" s="33"/>
      <c r="F34" s="33"/>
      <c r="G34" s="18"/>
      <c r="H34" s="14"/>
      <c r="I34" s="12"/>
      <c r="J34" s="26"/>
      <c r="K34" s="27"/>
    </row>
    <row r="35" spans="3:11">
      <c r="C35" s="13" t="s">
        <v>13</v>
      </c>
      <c r="D35" s="14"/>
      <c r="E35" s="34"/>
      <c r="F35" s="34"/>
      <c r="G35" s="18"/>
      <c r="H35" s="14"/>
      <c r="I35" s="28"/>
      <c r="J35" s="17"/>
      <c r="K35" s="17"/>
    </row>
    <row r="36" spans="3:11">
      <c r="C36" s="17"/>
      <c r="D36" s="17"/>
      <c r="E36" s="17"/>
      <c r="F36" s="17"/>
      <c r="G36" s="17"/>
    </row>
    <row r="37" spans="3:11">
      <c r="C37" s="17"/>
      <c r="D37" s="17"/>
      <c r="E37" s="17"/>
      <c r="F37" s="17"/>
      <c r="G37" s="17"/>
    </row>
  </sheetData>
  <mergeCells count="19">
    <mergeCell ref="J22:J23"/>
    <mergeCell ref="K22:K23"/>
    <mergeCell ref="E24:F24"/>
    <mergeCell ref="E25:F25"/>
    <mergeCell ref="C22:C23"/>
    <mergeCell ref="D22:D23"/>
    <mergeCell ref="E22:F23"/>
    <mergeCell ref="G22:G23"/>
    <mergeCell ref="E32:F32"/>
    <mergeCell ref="E33:F33"/>
    <mergeCell ref="E34:F34"/>
    <mergeCell ref="E35:F35"/>
    <mergeCell ref="H22:H23"/>
    <mergeCell ref="E26:F26"/>
    <mergeCell ref="E29:F29"/>
    <mergeCell ref="E30:F30"/>
    <mergeCell ref="E31:F31"/>
    <mergeCell ref="E27:F27"/>
    <mergeCell ref="E28:F28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L35"/>
  <sheetViews>
    <sheetView workbookViewId="0">
      <selection activeCell="J21" sqref="J21:K22"/>
    </sheetView>
  </sheetViews>
  <sheetFormatPr defaultRowHeight="15"/>
  <cols>
    <col min="1" max="1" width="16.85546875" customWidth="1"/>
    <col min="3" max="3" width="9.140625" style="9"/>
    <col min="4" max="4" width="31.140625" customWidth="1"/>
    <col min="5" max="5" width="18.140625" customWidth="1"/>
    <col min="6" max="6" width="23.140625" customWidth="1"/>
  </cols>
  <sheetData>
    <row r="3" spans="1:6">
      <c r="B3" s="9" t="s">
        <v>21</v>
      </c>
    </row>
    <row r="4" spans="1:6">
      <c r="B4" s="6" t="s">
        <v>29</v>
      </c>
    </row>
    <row r="5" spans="1:6">
      <c r="A5" s="14" t="s">
        <v>35</v>
      </c>
      <c r="B5" s="13" t="s">
        <v>36</v>
      </c>
      <c r="C5" s="13" t="s">
        <v>0</v>
      </c>
      <c r="D5" s="13" t="s">
        <v>1</v>
      </c>
      <c r="E5" s="13" t="s">
        <v>14</v>
      </c>
      <c r="F5" s="25" t="s">
        <v>48</v>
      </c>
    </row>
    <row r="6" spans="1:6">
      <c r="A6" s="14">
        <v>4864</v>
      </c>
      <c r="B6" s="11" t="s">
        <v>2</v>
      </c>
      <c r="C6" s="11"/>
      <c r="D6" s="11"/>
      <c r="E6" s="19"/>
      <c r="F6" s="14"/>
    </row>
    <row r="7" spans="1:6">
      <c r="A7" s="14">
        <v>8426</v>
      </c>
      <c r="B7" s="11" t="s">
        <v>3</v>
      </c>
      <c r="C7" s="11"/>
      <c r="D7" s="11"/>
      <c r="E7" s="19"/>
      <c r="F7" s="14"/>
    </row>
    <row r="8" spans="1:6">
      <c r="A8" s="14">
        <v>21857</v>
      </c>
      <c r="B8" s="11" t="s">
        <v>4</v>
      </c>
      <c r="C8" s="11"/>
      <c r="D8" s="11"/>
      <c r="E8" s="19"/>
      <c r="F8" s="14"/>
    </row>
    <row r="9" spans="1:6">
      <c r="A9" s="14">
        <v>36797</v>
      </c>
      <c r="B9" s="11" t="s">
        <v>5</v>
      </c>
      <c r="C9" s="11"/>
      <c r="D9" s="11"/>
      <c r="E9" s="19"/>
      <c r="F9" s="14"/>
    </row>
    <row r="10" spans="1:6">
      <c r="A10" s="14">
        <v>54347</v>
      </c>
      <c r="B10" s="11" t="s">
        <v>6</v>
      </c>
      <c r="C10" s="11"/>
      <c r="D10" s="11"/>
      <c r="E10" s="19"/>
      <c r="F10" s="14"/>
    </row>
    <row r="11" spans="1:6">
      <c r="A11" s="14">
        <v>37441</v>
      </c>
      <c r="B11" s="11" t="s">
        <v>7</v>
      </c>
      <c r="C11" s="11"/>
      <c r="D11" s="11"/>
      <c r="E11" s="19"/>
      <c r="F11" s="14"/>
    </row>
    <row r="12" spans="1:6">
      <c r="A12" s="14">
        <v>31513</v>
      </c>
      <c r="B12" s="11" t="s">
        <v>8</v>
      </c>
      <c r="C12" s="11"/>
      <c r="D12" s="11"/>
      <c r="E12" s="19"/>
      <c r="F12" s="14"/>
    </row>
    <row r="13" spans="1:6">
      <c r="A13" s="14">
        <v>19321</v>
      </c>
      <c r="B13" s="11" t="s">
        <v>9</v>
      </c>
      <c r="C13" s="11"/>
      <c r="D13" s="11"/>
      <c r="E13" s="19"/>
      <c r="F13" s="14"/>
    </row>
    <row r="14" spans="1:6">
      <c r="A14" s="14">
        <v>10546</v>
      </c>
      <c r="B14" s="11" t="s">
        <v>10</v>
      </c>
      <c r="C14" s="11"/>
      <c r="D14" s="11"/>
      <c r="E14" s="19"/>
      <c r="F14" s="14"/>
    </row>
    <row r="15" spans="1:6">
      <c r="A15" s="14">
        <v>8329</v>
      </c>
      <c r="B15" s="11" t="s">
        <v>11</v>
      </c>
      <c r="C15" s="11"/>
      <c r="D15" s="11"/>
      <c r="E15" s="19"/>
      <c r="F15" s="14"/>
    </row>
    <row r="16" spans="1:6">
      <c r="A16" s="14">
        <v>15251</v>
      </c>
      <c r="B16" s="11" t="s">
        <v>12</v>
      </c>
      <c r="C16" s="11"/>
      <c r="D16" s="11"/>
      <c r="E16" s="19"/>
      <c r="F16" s="14"/>
    </row>
    <row r="17" spans="1:12">
      <c r="A17" s="14">
        <f>SUM(A6:A16)</f>
        <v>248692</v>
      </c>
      <c r="B17" s="11" t="s">
        <v>13</v>
      </c>
      <c r="C17" s="11"/>
      <c r="D17" s="10"/>
      <c r="E17" s="21"/>
      <c r="F17" s="18"/>
    </row>
    <row r="19" spans="1:12">
      <c r="A19" s="13" t="s">
        <v>28</v>
      </c>
      <c r="B19" s="13"/>
      <c r="G19">
        <v>100</v>
      </c>
    </row>
    <row r="20" spans="1:12">
      <c r="C20" s="17"/>
      <c r="D20" s="17"/>
      <c r="E20" s="17"/>
      <c r="F20" s="17"/>
    </row>
    <row r="21" spans="1:12" ht="14.45" customHeight="1">
      <c r="A21" s="12" t="s">
        <v>23</v>
      </c>
      <c r="C21" s="38" t="s">
        <v>40</v>
      </c>
      <c r="D21" s="32" t="s">
        <v>41</v>
      </c>
      <c r="E21" s="32" t="s">
        <v>42</v>
      </c>
      <c r="F21" s="32"/>
      <c r="G21" s="32" t="s">
        <v>43</v>
      </c>
      <c r="H21" s="32" t="s">
        <v>44</v>
      </c>
      <c r="I21" s="12"/>
      <c r="J21" s="32" t="s">
        <v>45</v>
      </c>
      <c r="K21" s="32" t="s">
        <v>46</v>
      </c>
      <c r="L21" s="12"/>
    </row>
    <row r="22" spans="1:12">
      <c r="A22" s="12" t="s">
        <v>24</v>
      </c>
      <c r="C22" s="38"/>
      <c r="D22" s="32"/>
      <c r="E22" s="32"/>
      <c r="F22" s="32"/>
      <c r="G22" s="32"/>
      <c r="H22" s="32"/>
      <c r="I22" s="12"/>
      <c r="J22" s="32"/>
      <c r="K22" s="32"/>
      <c r="L22" s="12"/>
    </row>
    <row r="23" spans="1:12">
      <c r="A23" s="15" t="s">
        <v>26</v>
      </c>
      <c r="C23" s="14">
        <v>50</v>
      </c>
      <c r="D23" s="14"/>
      <c r="E23" s="33"/>
      <c r="F23" s="33"/>
      <c r="G23" s="18"/>
      <c r="H23" s="14"/>
      <c r="I23" s="12"/>
      <c r="J23" s="26"/>
      <c r="K23" s="27"/>
      <c r="L23" s="12"/>
    </row>
    <row r="24" spans="1:12">
      <c r="A24" s="15" t="s">
        <v>25</v>
      </c>
      <c r="C24" s="14">
        <v>150</v>
      </c>
      <c r="D24" s="14"/>
      <c r="E24" s="33"/>
      <c r="F24" s="33"/>
      <c r="G24" s="18"/>
      <c r="H24" s="14"/>
      <c r="I24" s="12"/>
      <c r="J24" s="26"/>
      <c r="K24" s="27"/>
      <c r="L24" s="12"/>
    </row>
    <row r="25" spans="1:12">
      <c r="C25" s="14">
        <v>250</v>
      </c>
      <c r="D25" s="14"/>
      <c r="E25" s="33"/>
      <c r="F25" s="33"/>
      <c r="G25" s="18"/>
      <c r="H25" s="14"/>
      <c r="I25" s="12"/>
      <c r="J25" s="26"/>
      <c r="K25" s="27"/>
      <c r="L25" s="12"/>
    </row>
    <row r="26" spans="1:12">
      <c r="C26" s="14">
        <v>350</v>
      </c>
      <c r="D26" s="14"/>
      <c r="E26" s="33"/>
      <c r="F26" s="33"/>
      <c r="G26" s="18"/>
      <c r="H26" s="14"/>
      <c r="I26" s="12"/>
      <c r="J26" s="26"/>
      <c r="K26" s="27"/>
      <c r="L26" s="12"/>
    </row>
    <row r="27" spans="1:12">
      <c r="C27" s="14">
        <v>450</v>
      </c>
      <c r="D27" s="14"/>
      <c r="E27" s="33"/>
      <c r="F27" s="33"/>
      <c r="G27" s="18"/>
      <c r="H27" s="14"/>
      <c r="I27" s="12"/>
      <c r="J27" s="26"/>
      <c r="K27" s="27"/>
      <c r="L27" s="12"/>
    </row>
    <row r="28" spans="1:12">
      <c r="C28" s="14">
        <v>550</v>
      </c>
      <c r="D28" s="14"/>
      <c r="E28" s="33"/>
      <c r="F28" s="33"/>
      <c r="G28" s="18"/>
      <c r="H28" s="14"/>
      <c r="I28" s="12"/>
      <c r="J28" s="26"/>
      <c r="K28" s="27"/>
      <c r="L28" s="12"/>
    </row>
    <row r="29" spans="1:12">
      <c r="C29" s="14">
        <v>650</v>
      </c>
      <c r="D29" s="14"/>
      <c r="E29" s="33"/>
      <c r="F29" s="33"/>
      <c r="G29" s="18"/>
      <c r="H29" s="14"/>
      <c r="I29" s="12"/>
      <c r="J29" s="26"/>
      <c r="K29" s="27"/>
      <c r="L29" s="12"/>
    </row>
    <row r="30" spans="1:12">
      <c r="C30" s="14">
        <v>750</v>
      </c>
      <c r="D30" s="14"/>
      <c r="E30" s="33"/>
      <c r="F30" s="33"/>
      <c r="G30" s="18"/>
      <c r="H30" s="14"/>
      <c r="I30" s="12"/>
      <c r="J30" s="26"/>
      <c r="K30" s="27"/>
      <c r="L30" s="12"/>
    </row>
    <row r="31" spans="1:12">
      <c r="C31" s="14">
        <v>850</v>
      </c>
      <c r="D31" s="14"/>
      <c r="E31" s="33"/>
      <c r="F31" s="33"/>
      <c r="G31" s="18"/>
      <c r="H31" s="14"/>
      <c r="I31" s="12"/>
      <c r="J31" s="26"/>
      <c r="K31" s="27"/>
      <c r="L31" s="12"/>
    </row>
    <row r="32" spans="1:12">
      <c r="C32" s="14">
        <v>950</v>
      </c>
      <c r="D32" s="14"/>
      <c r="E32" s="33"/>
      <c r="F32" s="33"/>
      <c r="G32" s="18"/>
      <c r="H32" s="14"/>
      <c r="I32" s="12"/>
      <c r="J32" s="26"/>
      <c r="K32" s="27"/>
      <c r="L32" s="12"/>
    </row>
    <row r="33" spans="3:12">
      <c r="C33" s="14">
        <v>1000</v>
      </c>
      <c r="D33" s="14"/>
      <c r="E33" s="33"/>
      <c r="F33" s="33"/>
      <c r="G33" s="18"/>
      <c r="H33" s="14"/>
      <c r="I33" s="12"/>
      <c r="J33" s="26"/>
      <c r="K33" s="27"/>
      <c r="L33" s="12"/>
    </row>
    <row r="34" spans="3:12">
      <c r="C34" s="13" t="s">
        <v>13</v>
      </c>
      <c r="D34" s="14"/>
      <c r="E34" s="34"/>
      <c r="F34" s="34"/>
      <c r="G34" s="18"/>
      <c r="H34" s="14"/>
      <c r="I34" s="28"/>
      <c r="J34" s="17"/>
      <c r="K34" s="17"/>
      <c r="L34" s="12"/>
    </row>
    <row r="35" spans="3:12">
      <c r="C35" s="17"/>
      <c r="D35" s="17"/>
      <c r="E35" s="17"/>
      <c r="F35" s="17"/>
    </row>
  </sheetData>
  <mergeCells count="19">
    <mergeCell ref="E27:F27"/>
    <mergeCell ref="E28:F28"/>
    <mergeCell ref="E29:F29"/>
    <mergeCell ref="D21:D22"/>
    <mergeCell ref="C21:C22"/>
    <mergeCell ref="E21:F22"/>
    <mergeCell ref="G21:G22"/>
    <mergeCell ref="H21:H22"/>
    <mergeCell ref="E26:F26"/>
    <mergeCell ref="J21:J22"/>
    <mergeCell ref="K21:K22"/>
    <mergeCell ref="E23:F23"/>
    <mergeCell ref="E24:F24"/>
    <mergeCell ref="E25:F25"/>
    <mergeCell ref="E30:F30"/>
    <mergeCell ref="E31:F31"/>
    <mergeCell ref="E32:F32"/>
    <mergeCell ref="E33:F33"/>
    <mergeCell ref="E34:F3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3:K36"/>
  <sheetViews>
    <sheetView workbookViewId="0">
      <selection activeCell="I14" sqref="I14"/>
    </sheetView>
  </sheetViews>
  <sheetFormatPr defaultRowHeight="15"/>
  <cols>
    <col min="1" max="1" width="15.5703125" customWidth="1"/>
    <col min="3" max="3" width="9.140625" style="9"/>
    <col min="4" max="4" width="27.140625" customWidth="1"/>
    <col min="5" max="5" width="20.140625" customWidth="1"/>
    <col min="6" max="6" width="23.5703125" customWidth="1"/>
  </cols>
  <sheetData>
    <row r="3" spans="1:6">
      <c r="B3" s="12" t="s">
        <v>22</v>
      </c>
    </row>
    <row r="4" spans="1:6">
      <c r="B4" s="6" t="s">
        <v>29</v>
      </c>
    </row>
    <row r="5" spans="1:6">
      <c r="A5" s="14" t="s">
        <v>35</v>
      </c>
      <c r="B5" s="13" t="s">
        <v>36</v>
      </c>
      <c r="C5" s="13" t="s">
        <v>0</v>
      </c>
      <c r="D5" s="13" t="s">
        <v>1</v>
      </c>
      <c r="E5" s="13" t="s">
        <v>14</v>
      </c>
      <c r="F5" s="25" t="s">
        <v>48</v>
      </c>
    </row>
    <row r="6" spans="1:6">
      <c r="A6" s="14">
        <v>1141</v>
      </c>
      <c r="B6" s="11" t="s">
        <v>2</v>
      </c>
      <c r="C6" s="11"/>
      <c r="D6" s="11"/>
      <c r="E6" s="19"/>
      <c r="F6" s="14"/>
    </row>
    <row r="7" spans="1:6">
      <c r="A7" s="14">
        <v>8347</v>
      </c>
      <c r="B7" s="11" t="s">
        <v>3</v>
      </c>
      <c r="C7" s="11"/>
      <c r="D7" s="11"/>
      <c r="E7" s="19"/>
      <c r="F7" s="14"/>
    </row>
    <row r="8" spans="1:6">
      <c r="A8" s="14">
        <v>18318</v>
      </c>
      <c r="B8" s="11" t="s">
        <v>4</v>
      </c>
      <c r="C8" s="11"/>
      <c r="D8" s="11"/>
      <c r="E8" s="19"/>
      <c r="F8" s="14"/>
    </row>
    <row r="9" spans="1:6">
      <c r="A9" s="14">
        <v>30662</v>
      </c>
      <c r="B9" s="11" t="s">
        <v>5</v>
      </c>
      <c r="C9" s="11"/>
      <c r="D9" s="11"/>
      <c r="E9" s="19"/>
      <c r="F9" s="14"/>
    </row>
    <row r="10" spans="1:6">
      <c r="A10" s="14">
        <v>54601</v>
      </c>
      <c r="B10" s="11" t="s">
        <v>6</v>
      </c>
      <c r="C10" s="11"/>
      <c r="D10" s="11"/>
      <c r="E10" s="19"/>
      <c r="F10" s="14"/>
    </row>
    <row r="11" spans="1:6">
      <c r="A11" s="14">
        <v>51073</v>
      </c>
      <c r="B11" s="11" t="s">
        <v>7</v>
      </c>
      <c r="C11" s="11"/>
      <c r="D11" s="11"/>
      <c r="E11" s="19"/>
      <c r="F11" s="14"/>
    </row>
    <row r="12" spans="1:6">
      <c r="A12" s="14">
        <v>26363</v>
      </c>
      <c r="B12" s="11" t="s">
        <v>8</v>
      </c>
      <c r="C12" s="11"/>
      <c r="D12" s="11"/>
      <c r="E12" s="19"/>
      <c r="F12" s="14"/>
    </row>
    <row r="13" spans="1:6">
      <c r="A13" s="14">
        <v>27515</v>
      </c>
      <c r="B13" s="11" t="s">
        <v>9</v>
      </c>
      <c r="C13" s="11"/>
      <c r="D13" s="11"/>
      <c r="E13" s="19"/>
      <c r="F13" s="14"/>
    </row>
    <row r="14" spans="1:6">
      <c r="A14" s="14">
        <v>13966</v>
      </c>
      <c r="B14" s="11" t="s">
        <v>10</v>
      </c>
      <c r="C14" s="11"/>
      <c r="D14" s="11"/>
      <c r="E14" s="19"/>
      <c r="F14" s="14"/>
    </row>
    <row r="15" spans="1:6">
      <c r="A15" s="14">
        <v>11451</v>
      </c>
      <c r="B15" s="11" t="s">
        <v>11</v>
      </c>
      <c r="C15" s="11"/>
      <c r="D15" s="11"/>
      <c r="E15" s="19"/>
      <c r="F15" s="14"/>
    </row>
    <row r="16" spans="1:6">
      <c r="A16" s="14">
        <v>20780</v>
      </c>
      <c r="B16" s="11" t="s">
        <v>12</v>
      </c>
      <c r="C16" s="11"/>
      <c r="D16" s="11"/>
      <c r="E16" s="19"/>
      <c r="F16" s="14"/>
    </row>
    <row r="17" spans="1:11">
      <c r="A17" s="14">
        <f>SUM(A6:A16)</f>
        <v>264217</v>
      </c>
      <c r="B17" s="11" t="s">
        <v>13</v>
      </c>
      <c r="C17" s="11"/>
      <c r="D17" s="10"/>
      <c r="E17" s="21"/>
      <c r="F17" s="18"/>
    </row>
    <row r="19" spans="1:11">
      <c r="A19" s="13" t="s">
        <v>28</v>
      </c>
      <c r="B19" s="13"/>
      <c r="G19">
        <v>100</v>
      </c>
    </row>
    <row r="21" spans="1:11" ht="14.45" customHeight="1">
      <c r="A21" s="12" t="s">
        <v>23</v>
      </c>
      <c r="C21" s="38" t="s">
        <v>40</v>
      </c>
      <c r="D21" s="32" t="s">
        <v>41</v>
      </c>
      <c r="E21" s="32" t="s">
        <v>42</v>
      </c>
      <c r="F21" s="32"/>
      <c r="G21" s="32" t="s">
        <v>43</v>
      </c>
      <c r="H21" s="32" t="s">
        <v>44</v>
      </c>
      <c r="I21" s="12"/>
      <c r="J21" s="32" t="s">
        <v>45</v>
      </c>
      <c r="K21" s="32" t="s">
        <v>46</v>
      </c>
    </row>
    <row r="22" spans="1:11" ht="14.45" customHeight="1">
      <c r="A22" s="12" t="s">
        <v>24</v>
      </c>
      <c r="C22" s="38"/>
      <c r="D22" s="32"/>
      <c r="E22" s="32"/>
      <c r="F22" s="32"/>
      <c r="G22" s="32"/>
      <c r="H22" s="32"/>
      <c r="I22" s="12"/>
      <c r="J22" s="32"/>
      <c r="K22" s="32"/>
    </row>
    <row r="23" spans="1:11">
      <c r="A23" s="15" t="s">
        <v>26</v>
      </c>
      <c r="C23" s="14">
        <v>50</v>
      </c>
      <c r="D23" s="14"/>
      <c r="E23" s="33"/>
      <c r="F23" s="33"/>
      <c r="G23" s="18"/>
      <c r="H23" s="14"/>
      <c r="I23" s="12"/>
      <c r="J23" s="26"/>
      <c r="K23" s="27"/>
    </row>
    <row r="24" spans="1:11">
      <c r="A24" s="15" t="s">
        <v>25</v>
      </c>
      <c r="C24" s="14">
        <v>150</v>
      </c>
      <c r="D24" s="14"/>
      <c r="E24" s="33"/>
      <c r="F24" s="33"/>
      <c r="G24" s="18"/>
      <c r="H24" s="14"/>
      <c r="I24" s="12"/>
      <c r="J24" s="26"/>
      <c r="K24" s="27"/>
    </row>
    <row r="25" spans="1:11">
      <c r="C25" s="14">
        <v>250</v>
      </c>
      <c r="D25" s="14"/>
      <c r="E25" s="33"/>
      <c r="F25" s="33"/>
      <c r="G25" s="18"/>
      <c r="H25" s="14"/>
      <c r="I25" s="12"/>
      <c r="J25" s="26"/>
      <c r="K25" s="27"/>
    </row>
    <row r="26" spans="1:11">
      <c r="C26" s="14">
        <v>350</v>
      </c>
      <c r="D26" s="14"/>
      <c r="E26" s="33"/>
      <c r="F26" s="33"/>
      <c r="G26" s="18"/>
      <c r="H26" s="14"/>
      <c r="I26" s="12"/>
      <c r="J26" s="26"/>
      <c r="K26" s="27"/>
    </row>
    <row r="27" spans="1:11">
      <c r="C27" s="14">
        <v>450</v>
      </c>
      <c r="D27" s="14"/>
      <c r="E27" s="33"/>
      <c r="F27" s="33"/>
      <c r="G27" s="18"/>
      <c r="H27" s="14"/>
      <c r="I27" s="12"/>
      <c r="J27" s="26"/>
      <c r="K27" s="27"/>
    </row>
    <row r="28" spans="1:11">
      <c r="C28" s="14">
        <v>550</v>
      </c>
      <c r="D28" s="14"/>
      <c r="E28" s="33"/>
      <c r="F28" s="33"/>
      <c r="G28" s="18"/>
      <c r="H28" s="14"/>
      <c r="I28" s="12"/>
      <c r="J28" s="26"/>
      <c r="K28" s="27"/>
    </row>
    <row r="29" spans="1:11">
      <c r="C29" s="14">
        <v>650</v>
      </c>
      <c r="D29" s="14"/>
      <c r="E29" s="33"/>
      <c r="F29" s="33"/>
      <c r="G29" s="18"/>
      <c r="H29" s="14"/>
      <c r="I29" s="12"/>
      <c r="J29" s="26"/>
      <c r="K29" s="27"/>
    </row>
    <row r="30" spans="1:11">
      <c r="C30" s="14">
        <v>750</v>
      </c>
      <c r="D30" s="14"/>
      <c r="E30" s="33"/>
      <c r="F30" s="33"/>
      <c r="G30" s="18"/>
      <c r="H30" s="14"/>
      <c r="I30" s="12"/>
      <c r="J30" s="26"/>
      <c r="K30" s="27"/>
    </row>
    <row r="31" spans="1:11">
      <c r="C31" s="14">
        <v>850</v>
      </c>
      <c r="D31" s="14"/>
      <c r="E31" s="33"/>
      <c r="F31" s="33"/>
      <c r="G31" s="18"/>
      <c r="H31" s="14"/>
      <c r="I31" s="12"/>
      <c r="J31" s="26"/>
      <c r="K31" s="27"/>
    </row>
    <row r="32" spans="1:11">
      <c r="C32" s="14">
        <v>950</v>
      </c>
      <c r="D32" s="14"/>
      <c r="E32" s="33"/>
      <c r="F32" s="33"/>
      <c r="G32" s="18"/>
      <c r="H32" s="14"/>
      <c r="I32" s="12"/>
      <c r="J32" s="26"/>
      <c r="K32" s="27"/>
    </row>
    <row r="33" spans="3:11">
      <c r="C33" s="14">
        <v>1000</v>
      </c>
      <c r="D33" s="14"/>
      <c r="E33" s="33"/>
      <c r="F33" s="33"/>
      <c r="G33" s="18"/>
      <c r="H33" s="14"/>
      <c r="I33" s="12"/>
      <c r="J33" s="26"/>
      <c r="K33" s="27"/>
    </row>
    <row r="34" spans="3:11">
      <c r="C34" s="13" t="s">
        <v>13</v>
      </c>
      <c r="D34" s="14"/>
      <c r="E34" s="34"/>
      <c r="F34" s="34"/>
      <c r="G34" s="18"/>
      <c r="H34" s="14"/>
      <c r="I34" s="28"/>
      <c r="J34" s="17"/>
      <c r="K34" s="17"/>
    </row>
    <row r="35" spans="3:11">
      <c r="C35" s="17"/>
      <c r="D35" s="17"/>
      <c r="E35" s="17"/>
      <c r="F35" s="17"/>
      <c r="G35" s="17"/>
    </row>
    <row r="36" spans="3:11">
      <c r="C36" s="17"/>
      <c r="D36" s="17"/>
      <c r="E36" s="17"/>
      <c r="F36" s="17"/>
      <c r="G36" s="17"/>
    </row>
  </sheetData>
  <mergeCells count="19">
    <mergeCell ref="K21:K22"/>
    <mergeCell ref="E23:F23"/>
    <mergeCell ref="E24:F24"/>
    <mergeCell ref="E25:F25"/>
    <mergeCell ref="C21:C22"/>
    <mergeCell ref="D21:D22"/>
    <mergeCell ref="E21:F22"/>
    <mergeCell ref="G21:G22"/>
    <mergeCell ref="H21:H22"/>
    <mergeCell ref="E31:F31"/>
    <mergeCell ref="E32:F32"/>
    <mergeCell ref="E33:F33"/>
    <mergeCell ref="E34:F34"/>
    <mergeCell ref="J21:J22"/>
    <mergeCell ref="E28:F28"/>
    <mergeCell ref="E29:F29"/>
    <mergeCell ref="E30:F30"/>
    <mergeCell ref="E26:F26"/>
    <mergeCell ref="E27:F2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SR</vt:lpstr>
      <vt:lpstr>BSK</vt:lpstr>
      <vt:lpstr>TTSK</vt:lpstr>
      <vt:lpstr>TSK</vt:lpstr>
      <vt:lpstr>NSK</vt:lpstr>
      <vt:lpstr>ZSK</vt:lpstr>
      <vt:lpstr>BBSK</vt:lpstr>
      <vt:lpstr>PSK</vt:lpstr>
      <vt:lpstr>KSK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elmatador</dc:creator>
  <cp:lastModifiedBy>Peťkov</cp:lastModifiedBy>
  <dcterms:created xsi:type="dcterms:W3CDTF">2011-03-20T11:25:33Z</dcterms:created>
  <dcterms:modified xsi:type="dcterms:W3CDTF">2014-03-31T06:25:27Z</dcterms:modified>
</cp:coreProperties>
</file>